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3"/>
  </bookViews>
  <sheets>
    <sheet name="TARIFS 2008-2009" sheetId="1" r:id="rId1"/>
    <sheet name="TARIFS 2006-2007" sheetId="2" r:id="rId2"/>
    <sheet name="tarifs 2011" sheetId="3" r:id="rId3"/>
    <sheet name="tarifs 2012" sheetId="4" r:id="rId4"/>
  </sheets>
  <definedNames>
    <definedName name="_xlnm.Print_Area" localSheetId="1">'TARIFS 2006-2007'!$A$1:$D$42</definedName>
    <definedName name="_xlnm.Print_Area" localSheetId="0">'TARIFS 2008-2009'!$A$6:$D$58</definedName>
  </definedNames>
  <calcPr fullCalcOnLoad="1"/>
</workbook>
</file>

<file path=xl/sharedStrings.xml><?xml version="1.0" encoding="utf-8"?>
<sst xmlns="http://schemas.openxmlformats.org/spreadsheetml/2006/main" count="162" uniqueCount="72">
  <si>
    <t>TTC</t>
  </si>
  <si>
    <t>INDEMNITES DIMANCHES ET JOURS FERIES</t>
  </si>
  <si>
    <t xml:space="preserve">TARIFS ADHAP SERVICES </t>
  </si>
  <si>
    <t>HT</t>
  </si>
  <si>
    <t>( prestation de 30 mn temps de trajet inclus )</t>
  </si>
  <si>
    <t>( prestation de 40 mn temps de trajet inclus )</t>
  </si>
  <si>
    <t>( prestation de 50 mn temps de trajet inclus )</t>
  </si>
  <si>
    <t>de l'heure</t>
  </si>
  <si>
    <t>Prestations :</t>
  </si>
  <si>
    <t>Tarif horaire :</t>
  </si>
  <si>
    <t xml:space="preserve"> - Petite dépendance</t>
  </si>
  <si>
    <t xml:space="preserve"> - Moyenne dépendance </t>
  </si>
  <si>
    <t xml:space="preserve"> - Grande dépendance </t>
  </si>
  <si>
    <t xml:space="preserve"> Gardes : nécessité d'une présence et/ou surveillance :</t>
  </si>
  <si>
    <t>FORFAIT DEPLACEMENTS</t>
  </si>
  <si>
    <t>par prestation</t>
  </si>
  <si>
    <r>
      <t xml:space="preserve">2. Aide pour la réalisation des tâches ménagères et des activités courantes </t>
    </r>
    <r>
      <rPr>
        <sz val="10"/>
        <rFont val="Arial"/>
        <family val="2"/>
      </rPr>
      <t xml:space="preserve">( ménage, préparation </t>
    </r>
  </si>
  <si>
    <r>
      <t>1. Aide pour les actes essentiels de la vie quotidienne</t>
    </r>
    <r>
      <rPr>
        <sz val="10"/>
        <rFont val="Arial"/>
        <family val="0"/>
      </rPr>
      <t xml:space="preserve"> ( se lever, se laver, se changer, s'habiller, </t>
    </r>
  </si>
  <si>
    <r>
      <t>des repas, courses, entretien du linge ...)</t>
    </r>
    <r>
      <rPr>
        <b/>
        <sz val="10"/>
        <rFont val="Arial"/>
        <family val="2"/>
      </rPr>
      <t xml:space="preserve">  sans minimum de temps :</t>
    </r>
  </si>
  <si>
    <r>
      <t xml:space="preserve">se coucher) </t>
    </r>
    <r>
      <rPr>
        <b/>
        <sz val="10"/>
        <rFont val="Arial"/>
        <family val="2"/>
      </rPr>
      <t>sans minimum de temps :</t>
    </r>
  </si>
  <si>
    <t>Déplacement zone 1</t>
  </si>
  <si>
    <t>Déplacement zone 2</t>
  </si>
  <si>
    <t>AIDE A LA PERSONNE/LEVER/COUCHER/CHANGE</t>
  </si>
  <si>
    <t xml:space="preserve"> - Prestation de base</t>
  </si>
  <si>
    <t>( prestation de 20 mn )</t>
  </si>
  <si>
    <t>evol ttc</t>
  </si>
  <si>
    <t xml:space="preserve"> </t>
  </si>
  <si>
    <t>si intervention de 3 à 4 heures</t>
  </si>
  <si>
    <t>si intervention de plus de 4h</t>
  </si>
  <si>
    <t>au 1er juillet 2007</t>
  </si>
  <si>
    <t>Déplacement zone 3</t>
  </si>
  <si>
    <t>MINORATIONS</t>
  </si>
  <si>
    <t>Pour un volume mensuel supérieur  à 80 heures, Tarif unique horaire</t>
  </si>
  <si>
    <t>( temps de trajet inclus , maximum 5 mn)</t>
  </si>
  <si>
    <r>
      <t xml:space="preserve">se coucher) </t>
    </r>
    <r>
      <rPr>
        <b/>
        <sz val="10"/>
        <rFont val="Arial"/>
        <family val="2"/>
      </rPr>
      <t xml:space="preserve"> :</t>
    </r>
  </si>
  <si>
    <t>si interventions comprises entre  3 et 5 heures au total</t>
  </si>
  <si>
    <t>si interventions supérieures à 5 heures au total</t>
  </si>
  <si>
    <t>Si interventions inferieures à 3 heures au total</t>
  </si>
  <si>
    <t>Déplacement zone 1    X &lt;5km</t>
  </si>
  <si>
    <t>Déplacement zone 2    5&gt;X&lt;10</t>
  </si>
  <si>
    <t>Déplacement zone 3  10&gt;X&lt;15</t>
  </si>
  <si>
    <t>TARIF DE NUIT</t>
  </si>
  <si>
    <t>1 Passage par nuit ( maxi 30 min trajet compris)</t>
  </si>
  <si>
    <t>3 Passages par nuit ( maxi 90 min trajet compris)</t>
  </si>
  <si>
    <t>à moins de 10 km aller et retour du centre Adhap Services</t>
  </si>
  <si>
    <t>inclus</t>
  </si>
  <si>
    <t>à plus de 10 km aller et retour du centre Adhap Services; supplément au km</t>
  </si>
  <si>
    <t>Déplacements de Nuit</t>
  </si>
  <si>
    <t>2 Passages par nuit ( maxi 60 min trajet compris)</t>
  </si>
  <si>
    <t xml:space="preserve"> 1 Passage impromptu ( maxi 30 min trajet compris)</t>
  </si>
  <si>
    <t>Tarif horaire si dépassements</t>
  </si>
  <si>
    <t>UN DEVIS GRATUIT EST REALISE POUR TOUTE DEMANDE</t>
  </si>
  <si>
    <t xml:space="preserve">Tarif à la prestation </t>
  </si>
  <si>
    <t xml:space="preserve">          Change (20)</t>
  </si>
  <si>
    <t xml:space="preserve">          Petite dépendance (30)</t>
  </si>
  <si>
    <t xml:space="preserve">          Moyenne dépendance (40)</t>
  </si>
  <si>
    <t xml:space="preserve">          Grande dépendance (50)</t>
  </si>
  <si>
    <t>Gardes itinérantes , Toilettes,  changes et couchers Tardifs après 20h00 ou avant 07h00</t>
  </si>
  <si>
    <r>
      <t>des repas, courses, entretien du linge ...</t>
    </r>
    <r>
      <rPr>
        <b/>
        <sz val="10"/>
        <rFont val="Arial"/>
        <family val="2"/>
      </rPr>
      <t>)  sans minimum de temps :</t>
    </r>
  </si>
  <si>
    <t xml:space="preserve">Gardes , aide au repas , ménage… Tarif horaire </t>
  </si>
  <si>
    <t>Tarif horaire : minimum  1 heure par prestation</t>
  </si>
  <si>
    <r>
      <t>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>janvier 2010</t>
    </r>
  </si>
  <si>
    <t>Indemnités Kilométrique (courses transport) tarif kilometrique</t>
  </si>
  <si>
    <r>
      <t>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>janvier 2011</t>
    </r>
  </si>
  <si>
    <t>à moins de 10 km aller et retour du centre CAPAD</t>
  </si>
  <si>
    <t>à plus de 10 km aller et retour du centre CAPAD; supplément au km</t>
  </si>
  <si>
    <t>GARDE ACCOMPAGNEMENT  Tarif Horaire</t>
  </si>
  <si>
    <t>MENAGE  Tarif Horaire</t>
  </si>
  <si>
    <t xml:space="preserve">Tarif horaire :  </t>
  </si>
  <si>
    <t>Nuit complète</t>
  </si>
  <si>
    <t>TARIFS CAPAD EN MODE PRESTATAIRE</t>
  </si>
  <si>
    <r>
      <t>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>janvier 2017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</si>
</sst>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0.0%"/>
    <numFmt numFmtId="174" formatCode="_-* #,##0.00\ [$€]_-;\-* #,##0.00\ [$€]_-;_-* &quot;-&quot;??\ [$€]_-;_-@_-"/>
    <numFmt numFmtId="175" formatCode="&quot;Vrai&quot;;&quot;Vrai&quot;;&quot;Faux&quot;"/>
    <numFmt numFmtId="176" formatCode="&quot;Actif&quot;;&quot;Actif&quot;;&quot;Inactif&quot;"/>
    <numFmt numFmtId="177" formatCode="0.000"/>
    <numFmt numFmtId="178" formatCode="_-* #,##0.00\ [$€-81D]_-;\-* #,##0.00\ [$€-81D]_-;_-* &quot;-&quot;??\ [$€-81D]_-;_-@_-"/>
    <numFmt numFmtId="179" formatCode="_-* #,##0.00\ [$€-803]_-;\-* #,##0.00\ [$€-803]_-;_-* &quot;-&quot;??\ [$€-803]_-;_-@_-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7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 vertical="center"/>
    </xf>
    <xf numFmtId="2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0" fontId="0" fillId="0" borderId="0" xfId="53" applyNumberFormat="1" applyFont="1" applyAlignment="1">
      <alignment/>
    </xf>
    <xf numFmtId="174" fontId="0" fillId="0" borderId="0" xfId="44" applyFont="1" applyAlignment="1">
      <alignment/>
    </xf>
    <xf numFmtId="174" fontId="0" fillId="0" borderId="0" xfId="44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174" fontId="1" fillId="0" borderId="0" xfId="44" applyFont="1" applyAlignment="1">
      <alignment horizontal="centerContinuous"/>
    </xf>
    <xf numFmtId="174" fontId="0" fillId="33" borderId="0" xfId="44" applyFont="1" applyFill="1" applyAlignment="1">
      <alignment/>
    </xf>
    <xf numFmtId="174" fontId="4" fillId="0" borderId="0" xfId="44" applyFont="1" applyAlignment="1">
      <alignment horizontal="center"/>
    </xf>
    <xf numFmtId="174" fontId="5" fillId="0" borderId="0" xfId="44" applyFont="1" applyAlignment="1">
      <alignment horizontal="center"/>
    </xf>
    <xf numFmtId="174" fontId="4" fillId="0" borderId="0" xfId="44" applyFont="1" applyAlignment="1">
      <alignment horizontal="center"/>
    </xf>
    <xf numFmtId="174" fontId="1" fillId="0" borderId="0" xfId="44" applyFont="1" applyAlignment="1">
      <alignment horizontal="center"/>
    </xf>
    <xf numFmtId="174" fontId="5" fillId="0" borderId="0" xfId="44" applyFont="1" applyBorder="1" applyAlignment="1">
      <alignment horizontal="center"/>
    </xf>
    <xf numFmtId="174" fontId="4" fillId="0" borderId="0" xfId="44" applyFont="1" applyBorder="1" applyAlignment="1">
      <alignment horizontal="center"/>
    </xf>
    <xf numFmtId="174" fontId="0" fillId="0" borderId="0" xfId="44" applyFont="1" applyAlignment="1">
      <alignment horizontal="center"/>
    </xf>
    <xf numFmtId="174" fontId="1" fillId="0" borderId="0" xfId="44" applyFont="1" applyAlignment="1">
      <alignment/>
    </xf>
    <xf numFmtId="174" fontId="1" fillId="0" borderId="0" xfId="44" applyFont="1" applyAlignment="1">
      <alignment/>
    </xf>
    <xf numFmtId="0" fontId="1" fillId="0" borderId="10" xfId="0" applyFont="1" applyBorder="1" applyAlignment="1">
      <alignment horizontal="centerContinuous" vertical="center"/>
    </xf>
    <xf numFmtId="174" fontId="0" fillId="0" borderId="11" xfId="44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174" fontId="0" fillId="0" borderId="14" xfId="44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74" fontId="0" fillId="0" borderId="0" xfId="53" applyNumberFormat="1" applyAlignment="1">
      <alignment/>
    </xf>
    <xf numFmtId="174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1" fillId="0" borderId="0" xfId="0" applyNumberFormat="1" applyFont="1" applyAlignment="1">
      <alignment/>
    </xf>
    <xf numFmtId="174" fontId="0" fillId="0" borderId="0" xfId="44" applyFont="1" applyAlignment="1">
      <alignment/>
    </xf>
    <xf numFmtId="10" fontId="0" fillId="0" borderId="0" xfId="44" applyNumberFormat="1" applyAlignment="1">
      <alignment/>
    </xf>
    <xf numFmtId="9" fontId="4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5.00390625" style="0" customWidth="1"/>
    <col min="2" max="2" width="8.140625" style="23" customWidth="1"/>
    <col min="3" max="3" width="10.7109375" style="23" customWidth="1"/>
    <col min="4" max="4" width="4.00390625" style="0" customWidth="1"/>
    <col min="5" max="5" width="8.140625" style="0" customWidth="1"/>
    <col min="6" max="6" width="8.28125" style="0" bestFit="1" customWidth="1"/>
    <col min="7" max="7" width="6.00390625" style="0" bestFit="1" customWidth="1"/>
  </cols>
  <sheetData>
    <row r="5" ht="13.5" thickBot="1"/>
    <row r="6" spans="1:5" ht="30" customHeight="1">
      <c r="A6" s="45" t="s">
        <v>2</v>
      </c>
      <c r="B6" s="46"/>
      <c r="C6" s="46"/>
      <c r="D6" s="47"/>
      <c r="E6" s="3"/>
    </row>
    <row r="7" spans="1:5" ht="15" thickBot="1">
      <c r="A7" s="48" t="s">
        <v>61</v>
      </c>
      <c r="B7" s="49"/>
      <c r="C7" s="49"/>
      <c r="D7" s="50"/>
      <c r="E7" s="3"/>
    </row>
    <row r="8" spans="1:7" ht="25.5" customHeight="1">
      <c r="A8" s="11"/>
      <c r="B8" s="34"/>
      <c r="C8" s="34"/>
      <c r="D8" s="11"/>
      <c r="E8" s="11"/>
      <c r="F8" s="2"/>
      <c r="G8" s="2"/>
    </row>
    <row r="9" spans="1:4" ht="12.75">
      <c r="A9" s="25" t="s">
        <v>17</v>
      </c>
      <c r="B9" s="35"/>
      <c r="C9" s="35"/>
      <c r="D9" s="26"/>
    </row>
    <row r="10" spans="1:4" ht="12.75">
      <c r="A10" s="25" t="s">
        <v>34</v>
      </c>
      <c r="B10" s="35"/>
      <c r="C10" s="35"/>
      <c r="D10" s="26"/>
    </row>
    <row r="11" spans="1:4" ht="12.75">
      <c r="A11" s="1" t="s">
        <v>22</v>
      </c>
      <c r="B11" s="36" t="s">
        <v>0</v>
      </c>
      <c r="C11" s="36" t="s">
        <v>3</v>
      </c>
      <c r="D11" s="8"/>
    </row>
    <row r="12" spans="1:4" ht="12.75">
      <c r="A12" s="1"/>
      <c r="B12" s="36"/>
      <c r="C12" s="36"/>
      <c r="D12" s="8"/>
    </row>
    <row r="13" spans="1:11" ht="12.75">
      <c r="A13" s="1" t="s">
        <v>60</v>
      </c>
      <c r="B13" s="37">
        <v>22.32</v>
      </c>
      <c r="C13" s="38">
        <f>SUM(B13/1.055)</f>
        <v>21.156398104265403</v>
      </c>
      <c r="D13" s="8"/>
      <c r="F13" s="53"/>
      <c r="G13" s="17"/>
      <c r="H13" s="54"/>
      <c r="J13" s="24"/>
      <c r="K13" s="55"/>
    </row>
    <row r="14" spans="1:11" ht="12.75">
      <c r="A14" s="52" t="s">
        <v>33</v>
      </c>
      <c r="B14" s="39"/>
      <c r="C14" s="38"/>
      <c r="D14" s="8"/>
      <c r="F14" s="53"/>
      <c r="G14" s="17"/>
      <c r="H14" s="54"/>
      <c r="J14" s="24"/>
      <c r="K14" s="55"/>
    </row>
    <row r="15" spans="1:11" ht="12.75">
      <c r="A15" s="1" t="s">
        <v>52</v>
      </c>
      <c r="B15" s="39"/>
      <c r="C15" s="38"/>
      <c r="D15" s="8"/>
      <c r="F15" s="53"/>
      <c r="G15" s="17"/>
      <c r="H15" s="54"/>
      <c r="J15" s="24"/>
      <c r="K15" s="55"/>
    </row>
    <row r="16" spans="1:11" ht="12.75">
      <c r="A16" s="52" t="s">
        <v>33</v>
      </c>
      <c r="B16" s="39"/>
      <c r="C16" s="38"/>
      <c r="D16" s="8"/>
      <c r="F16" s="53"/>
      <c r="G16" s="17"/>
      <c r="H16" s="54"/>
      <c r="J16" s="24"/>
      <c r="K16" s="55"/>
    </row>
    <row r="17" spans="1:11" ht="12.75">
      <c r="A17" s="1" t="s">
        <v>53</v>
      </c>
      <c r="B17" s="39">
        <v>7.8</v>
      </c>
      <c r="C17" s="38">
        <f>SUM(B17/1.055)</f>
        <v>7.393364928909953</v>
      </c>
      <c r="D17" s="8"/>
      <c r="F17" s="53"/>
      <c r="G17" s="17"/>
      <c r="H17" s="54"/>
      <c r="J17" s="24"/>
      <c r="K17" s="55"/>
    </row>
    <row r="18" spans="1:11" ht="12.75">
      <c r="A18" s="1" t="s">
        <v>54</v>
      </c>
      <c r="B18" s="39">
        <v>11.7</v>
      </c>
      <c r="C18" s="38">
        <f>SUM(B18/1.055)</f>
        <v>11.090047393364928</v>
      </c>
      <c r="D18" s="8"/>
      <c r="F18" s="53"/>
      <c r="G18" s="17"/>
      <c r="H18" s="54"/>
      <c r="J18" s="24"/>
      <c r="K18" s="55"/>
    </row>
    <row r="19" spans="1:11" ht="12.75">
      <c r="A19" s="1" t="s">
        <v>55</v>
      </c>
      <c r="B19" s="39">
        <v>15.6</v>
      </c>
      <c r="C19" s="38">
        <f>SUM(B19/1.055)</f>
        <v>14.786729857819905</v>
      </c>
      <c r="D19" s="8"/>
      <c r="F19" s="53"/>
      <c r="G19" s="17"/>
      <c r="H19" s="54"/>
      <c r="J19" s="24"/>
      <c r="K19" s="55"/>
    </row>
    <row r="20" spans="1:11" ht="12.75">
      <c r="A20" s="1" t="s">
        <v>56</v>
      </c>
      <c r="B20" s="39">
        <v>19.5</v>
      </c>
      <c r="C20" s="38">
        <f>SUM(B20/1.055)</f>
        <v>18.483412322274884</v>
      </c>
      <c r="D20" s="8"/>
      <c r="F20" s="53"/>
      <c r="G20" s="17"/>
      <c r="H20" s="54"/>
      <c r="J20" s="24"/>
      <c r="K20" s="55"/>
    </row>
    <row r="21" spans="1:11" ht="12.75">
      <c r="A21" s="6"/>
      <c r="B21" s="40"/>
      <c r="C21" s="41"/>
      <c r="D21" s="10"/>
      <c r="F21" s="53"/>
      <c r="G21" s="17"/>
      <c r="H21" s="54"/>
      <c r="J21" s="24"/>
      <c r="K21" s="55"/>
    </row>
    <row r="22" spans="1:11" ht="12.75">
      <c r="A22" s="25" t="s">
        <v>16</v>
      </c>
      <c r="B22" s="35"/>
      <c r="C22" s="35"/>
      <c r="D22" s="27"/>
      <c r="F22" s="53"/>
      <c r="G22" s="17"/>
      <c r="H22" s="54"/>
      <c r="J22" s="24"/>
      <c r="K22" s="55"/>
    </row>
    <row r="23" spans="1:11" ht="12.75">
      <c r="A23" s="51" t="s">
        <v>58</v>
      </c>
      <c r="B23" s="35"/>
      <c r="C23" s="35"/>
      <c r="D23" s="27"/>
      <c r="F23" s="53"/>
      <c r="G23" s="17"/>
      <c r="H23" s="54"/>
      <c r="J23" s="24"/>
      <c r="K23" s="55"/>
    </row>
    <row r="24" spans="1:11" ht="12.75">
      <c r="A24" s="52" t="s">
        <v>33</v>
      </c>
      <c r="B24" s="40"/>
      <c r="C24" s="41"/>
      <c r="D24" s="10"/>
      <c r="F24" s="53"/>
      <c r="G24" s="17"/>
      <c r="H24" s="54"/>
      <c r="J24" s="24"/>
      <c r="K24" s="55"/>
    </row>
    <row r="25" spans="1:11" ht="12.75">
      <c r="A25" s="1" t="s">
        <v>59</v>
      </c>
      <c r="B25" s="40">
        <v>20.56</v>
      </c>
      <c r="C25" s="41">
        <f>SUM(B25/1.055)</f>
        <v>19.488151658767773</v>
      </c>
      <c r="D25" s="10"/>
      <c r="F25" s="53"/>
      <c r="G25" s="17"/>
      <c r="H25" s="54"/>
      <c r="J25" s="24"/>
      <c r="K25" s="55"/>
    </row>
    <row r="26" spans="1:11" ht="12.75">
      <c r="A26" s="16"/>
      <c r="C26" s="41"/>
      <c r="D26" s="10"/>
      <c r="F26" s="53"/>
      <c r="G26" s="17"/>
      <c r="H26" s="54"/>
      <c r="J26" s="24"/>
      <c r="K26" s="55"/>
    </row>
    <row r="27" spans="1:11" ht="12.75">
      <c r="A27" t="s">
        <v>62</v>
      </c>
      <c r="B27" s="23">
        <v>0.5</v>
      </c>
      <c r="C27" s="23">
        <v>0.47</v>
      </c>
      <c r="D27" s="10"/>
      <c r="F27" s="53"/>
      <c r="G27" s="17"/>
      <c r="H27" s="54"/>
      <c r="J27" s="24"/>
      <c r="K27" s="55"/>
    </row>
    <row r="28" spans="4:11" ht="12.75">
      <c r="D28" s="10"/>
      <c r="F28" s="53"/>
      <c r="G28" s="17"/>
      <c r="H28" s="54"/>
      <c r="J28" s="24"/>
      <c r="K28" s="55"/>
    </row>
    <row r="29" spans="1:11" ht="12.75">
      <c r="A29" s="25" t="s">
        <v>14</v>
      </c>
      <c r="B29" s="35"/>
      <c r="C29" s="35"/>
      <c r="D29" s="28"/>
      <c r="F29" s="53"/>
      <c r="G29" s="17"/>
      <c r="H29" s="54"/>
      <c r="J29" s="24"/>
      <c r="K29" s="55"/>
    </row>
    <row r="30" spans="1:11" ht="12.75">
      <c r="A30" s="6" t="s">
        <v>38</v>
      </c>
      <c r="B30" s="40">
        <v>2.5</v>
      </c>
      <c r="C30" s="41">
        <f>SUM(B30/1.055)</f>
        <v>2.3696682464454977</v>
      </c>
      <c r="D30" s="9"/>
      <c r="F30" s="53"/>
      <c r="G30" s="17"/>
      <c r="H30" s="54"/>
      <c r="J30" s="24"/>
      <c r="K30" s="55"/>
    </row>
    <row r="31" spans="1:11" ht="12.75">
      <c r="A31" s="6" t="s">
        <v>39</v>
      </c>
      <c r="B31" s="40">
        <v>3.2</v>
      </c>
      <c r="C31" s="41">
        <f>SUM(B31/1.055)</f>
        <v>3.033175355450237</v>
      </c>
      <c r="D31" s="29"/>
      <c r="F31" s="53"/>
      <c r="G31" s="17"/>
      <c r="H31" s="54"/>
      <c r="J31" s="24"/>
      <c r="K31" s="55"/>
    </row>
    <row r="32" spans="1:11" ht="12.75">
      <c r="A32" s="6" t="s">
        <v>40</v>
      </c>
      <c r="B32" s="40">
        <v>5.5</v>
      </c>
      <c r="C32" s="41">
        <f>SUM(B32/1.055)</f>
        <v>5.213270142180095</v>
      </c>
      <c r="D32" s="29"/>
      <c r="F32" s="53"/>
      <c r="G32" s="17"/>
      <c r="H32" s="54"/>
      <c r="J32" s="24"/>
      <c r="K32" s="55"/>
    </row>
    <row r="33" spans="3:11" ht="12.75">
      <c r="C33" s="42"/>
      <c r="D33" s="9"/>
      <c r="F33" s="53"/>
      <c r="G33" s="17"/>
      <c r="H33" s="54"/>
      <c r="J33" s="24"/>
      <c r="K33" s="55"/>
    </row>
    <row r="34" spans="1:11" ht="12.75">
      <c r="A34" s="25" t="s">
        <v>1</v>
      </c>
      <c r="B34" s="35"/>
      <c r="C34" s="35"/>
      <c r="D34" s="28"/>
      <c r="F34" s="53"/>
      <c r="G34" s="17"/>
      <c r="H34" s="54"/>
      <c r="J34" s="24"/>
      <c r="K34" s="55"/>
    </row>
    <row r="35" spans="1:11" ht="12.75">
      <c r="A35" s="31" t="s">
        <v>37</v>
      </c>
      <c r="B35" s="40">
        <v>6.37</v>
      </c>
      <c r="C35" s="41">
        <f>SUM(B35/1.055)</f>
        <v>6.037914691943128</v>
      </c>
      <c r="F35" s="53"/>
      <c r="G35" s="17"/>
      <c r="H35" s="54"/>
      <c r="J35" s="24"/>
      <c r="K35" s="55"/>
    </row>
    <row r="36" spans="1:11" ht="12.75">
      <c r="A36" s="31" t="s">
        <v>35</v>
      </c>
      <c r="B36" s="40">
        <v>15.94</v>
      </c>
      <c r="C36" s="41">
        <f>SUM(B36/1.055)</f>
        <v>15.109004739336493</v>
      </c>
      <c r="F36" s="53"/>
      <c r="G36" s="17"/>
      <c r="H36" s="54"/>
      <c r="J36" s="24"/>
      <c r="K36" s="55"/>
    </row>
    <row r="37" spans="1:11" ht="12.75">
      <c r="A37" s="32" t="s">
        <v>36</v>
      </c>
      <c r="B37" s="40">
        <v>22.31</v>
      </c>
      <c r="C37" s="41">
        <f>SUM(B37/1.055)</f>
        <v>21.14691943127962</v>
      </c>
      <c r="D37" s="29"/>
      <c r="F37" s="53"/>
      <c r="G37" s="17"/>
      <c r="H37" s="54"/>
      <c r="J37" s="24"/>
      <c r="K37" s="55"/>
    </row>
    <row r="38" spans="1:11" ht="12.75">
      <c r="A38" s="6"/>
      <c r="B38" s="40"/>
      <c r="C38" s="41"/>
      <c r="D38" s="9"/>
      <c r="F38" s="53"/>
      <c r="G38" s="17"/>
      <c r="H38" s="54"/>
      <c r="J38" s="24"/>
      <c r="K38" s="55"/>
    </row>
    <row r="39" spans="1:11" ht="12.75">
      <c r="A39" s="25" t="s">
        <v>31</v>
      </c>
      <c r="B39" s="35"/>
      <c r="C39" s="35"/>
      <c r="D39" s="28"/>
      <c r="F39" s="53"/>
      <c r="G39" s="17"/>
      <c r="H39" s="54"/>
      <c r="J39" s="24"/>
      <c r="K39" s="55"/>
    </row>
    <row r="40" spans="4:11" ht="12.75">
      <c r="D40" s="9"/>
      <c r="F40" s="53"/>
      <c r="G40" s="17"/>
      <c r="H40" s="54"/>
      <c r="J40" s="24"/>
      <c r="K40" s="55"/>
    </row>
    <row r="41" spans="1:11" ht="12.75">
      <c r="A41" t="s">
        <v>32</v>
      </c>
      <c r="B41" s="43">
        <v>20</v>
      </c>
      <c r="C41" s="41">
        <f>SUM(B41/1.055)</f>
        <v>18.95734597156398</v>
      </c>
      <c r="F41" s="53"/>
      <c r="G41" s="17"/>
      <c r="H41" s="54"/>
      <c r="J41" s="24"/>
      <c r="K41" s="55"/>
    </row>
    <row r="42" spans="3:11" ht="12.75">
      <c r="C42" s="41"/>
      <c r="D42" s="29"/>
      <c r="F42" s="53"/>
      <c r="G42" s="17"/>
      <c r="H42" s="54"/>
      <c r="J42" s="24"/>
      <c r="K42" s="55"/>
    </row>
    <row r="43" spans="1:11" ht="12.75">
      <c r="A43" s="25" t="s">
        <v>41</v>
      </c>
      <c r="B43" s="35"/>
      <c r="C43" s="35"/>
      <c r="D43" s="26"/>
      <c r="F43" s="53"/>
      <c r="G43" s="17"/>
      <c r="H43" s="54"/>
      <c r="J43" s="24"/>
      <c r="K43" s="55"/>
    </row>
    <row r="44" spans="1:11" ht="12.75">
      <c r="A44" s="33"/>
      <c r="C44" s="41"/>
      <c r="D44" s="29"/>
      <c r="F44" s="53"/>
      <c r="G44" s="17"/>
      <c r="H44" s="54"/>
      <c r="J44" s="24"/>
      <c r="K44" s="55"/>
    </row>
    <row r="45" spans="1:11" ht="12.75">
      <c r="A45" s="33" t="s">
        <v>57</v>
      </c>
      <c r="C45" s="41"/>
      <c r="D45" s="29"/>
      <c r="F45" s="53"/>
      <c r="G45" s="17"/>
      <c r="H45" s="54"/>
      <c r="J45" s="24"/>
      <c r="K45" s="55"/>
    </row>
    <row r="46" spans="1:11" ht="12.75">
      <c r="A46" s="33"/>
      <c r="C46" s="41"/>
      <c r="D46" s="29"/>
      <c r="F46" s="53"/>
      <c r="G46" s="17"/>
      <c r="H46" s="54"/>
      <c r="J46" s="24"/>
      <c r="K46" s="55"/>
    </row>
    <row r="47" spans="1:11" ht="12.75">
      <c r="A47" t="s">
        <v>42</v>
      </c>
      <c r="B47" s="43">
        <v>20</v>
      </c>
      <c r="C47" s="41">
        <f aca="true" t="shared" si="0" ref="C47:C52">SUM(B47/1.055)</f>
        <v>18.95734597156398</v>
      </c>
      <c r="D47" s="30"/>
      <c r="F47" s="53"/>
      <c r="G47" s="17"/>
      <c r="H47" s="54"/>
      <c r="J47" s="24"/>
      <c r="K47" s="55"/>
    </row>
    <row r="48" spans="1:11" ht="12.75">
      <c r="A48" t="s">
        <v>48</v>
      </c>
      <c r="B48" s="43">
        <v>36</v>
      </c>
      <c r="C48" s="41">
        <f t="shared" si="0"/>
        <v>34.12322274881517</v>
      </c>
      <c r="D48" s="30"/>
      <c r="F48" s="53"/>
      <c r="G48" s="17"/>
      <c r="H48" s="54"/>
      <c r="J48" s="24"/>
      <c r="K48" s="55"/>
    </row>
    <row r="49" spans="1:11" ht="12.75" customHeight="1">
      <c r="A49" t="s">
        <v>43</v>
      </c>
      <c r="B49" s="43">
        <v>48</v>
      </c>
      <c r="C49" s="41">
        <f t="shared" si="0"/>
        <v>45.497630331753555</v>
      </c>
      <c r="D49" s="29"/>
      <c r="F49" s="53"/>
      <c r="G49" s="17"/>
      <c r="H49" s="54"/>
      <c r="J49" s="24"/>
      <c r="K49" s="55"/>
    </row>
    <row r="50" spans="2:11" ht="12.75" customHeight="1">
      <c r="B50" s="43"/>
      <c r="C50" s="41"/>
      <c r="D50" s="29"/>
      <c r="F50" s="53"/>
      <c r="G50" s="17"/>
      <c r="H50" s="54"/>
      <c r="J50" s="24"/>
      <c r="K50" s="55"/>
    </row>
    <row r="51" spans="1:11" ht="12.75" customHeight="1">
      <c r="A51" t="s">
        <v>49</v>
      </c>
      <c r="B51" s="43">
        <v>25</v>
      </c>
      <c r="C51" s="41">
        <f t="shared" si="0"/>
        <v>23.696682464454977</v>
      </c>
      <c r="D51" s="29"/>
      <c r="F51" s="53"/>
      <c r="G51" s="17"/>
      <c r="H51" s="54"/>
      <c r="J51" s="24"/>
      <c r="K51" s="55"/>
    </row>
    <row r="52" spans="1:11" ht="12.75">
      <c r="A52" t="s">
        <v>50</v>
      </c>
      <c r="B52" s="43">
        <v>30</v>
      </c>
      <c r="C52" s="41">
        <f t="shared" si="0"/>
        <v>28.436018957345972</v>
      </c>
      <c r="F52" s="53"/>
      <c r="G52" s="17"/>
      <c r="H52" s="54"/>
      <c r="J52" s="24"/>
      <c r="K52" s="55"/>
    </row>
    <row r="53" spans="2:11" ht="12.75">
      <c r="B53" s="43"/>
      <c r="C53" s="41"/>
      <c r="F53" s="53"/>
      <c r="G53" s="17"/>
      <c r="H53" s="54"/>
      <c r="J53" s="24"/>
      <c r="K53" s="55"/>
    </row>
    <row r="54" spans="1:11" ht="12.75">
      <c r="A54" s="1" t="s">
        <v>47</v>
      </c>
      <c r="F54" s="53"/>
      <c r="G54" s="17"/>
      <c r="H54" s="54"/>
      <c r="J54" s="24"/>
      <c r="K54" s="55"/>
    </row>
    <row r="55" spans="1:11" ht="12.75">
      <c r="A55" t="s">
        <v>44</v>
      </c>
      <c r="B55" s="39" t="s">
        <v>45</v>
      </c>
      <c r="C55" s="44"/>
      <c r="F55" s="53"/>
      <c r="G55" s="17"/>
      <c r="H55" s="54"/>
      <c r="J55" s="24"/>
      <c r="K55" s="55"/>
    </row>
    <row r="56" spans="1:11" ht="12.75">
      <c r="A56" t="s">
        <v>46</v>
      </c>
      <c r="B56" s="43">
        <v>0.7</v>
      </c>
      <c r="C56" s="41">
        <f>SUM(B56/1.055)</f>
        <v>0.6635071090047393</v>
      </c>
      <c r="F56" s="53"/>
      <c r="G56" s="17"/>
      <c r="H56" s="54"/>
      <c r="J56" s="24"/>
      <c r="K56" s="55"/>
    </row>
    <row r="57" ht="13.5" thickBot="1"/>
    <row r="58" spans="1:4" ht="18.75" thickBot="1">
      <c r="A58" s="61" t="s">
        <v>51</v>
      </c>
      <c r="B58" s="62"/>
      <c r="C58" s="62"/>
      <c r="D58" s="63"/>
    </row>
    <row r="66" ht="12.75">
      <c r="B66" s="42"/>
    </row>
  </sheetData>
  <sheetProtection/>
  <mergeCells count="1">
    <mergeCell ref="A58:D58"/>
  </mergeCells>
  <printOptions/>
  <pageMargins left="0.66" right="0.37" top="1.16" bottom="0.29" header="0.25" footer="0.2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K18" sqref="K18:L18"/>
    </sheetView>
  </sheetViews>
  <sheetFormatPr defaultColWidth="11.421875" defaultRowHeight="12.75"/>
  <cols>
    <col min="1" max="1" width="52.8515625" style="0" customWidth="1"/>
    <col min="2" max="2" width="8.140625" style="0" customWidth="1"/>
    <col min="3" max="3" width="10.7109375" style="0" customWidth="1"/>
    <col min="4" max="4" width="15.00390625" style="0" customWidth="1"/>
    <col min="5" max="5" width="8.140625" style="0" customWidth="1"/>
    <col min="6" max="6" width="7.8515625" style="0" bestFit="1" customWidth="1"/>
    <col min="7" max="7" width="6.00390625" style="0" bestFit="1" customWidth="1"/>
  </cols>
  <sheetData>
    <row r="1" spans="1:5" ht="30" customHeight="1">
      <c r="A1" s="13" t="s">
        <v>2</v>
      </c>
      <c r="B1" s="12"/>
      <c r="C1" s="12"/>
      <c r="D1" s="12"/>
      <c r="E1" s="3"/>
    </row>
    <row r="2" spans="1:5" ht="12.75">
      <c r="A2" s="11" t="s">
        <v>29</v>
      </c>
      <c r="B2" s="12"/>
      <c r="C2" s="12"/>
      <c r="D2" s="12"/>
      <c r="E2" s="3"/>
    </row>
    <row r="3" spans="1:9" ht="58.5" customHeight="1">
      <c r="A3" s="11"/>
      <c r="B3" s="11"/>
      <c r="C3" s="11"/>
      <c r="D3" s="11"/>
      <c r="E3" s="11"/>
      <c r="F3" s="2" t="s">
        <v>25</v>
      </c>
      <c r="G3" s="2">
        <v>2006</v>
      </c>
      <c r="I3">
        <v>2008</v>
      </c>
    </row>
    <row r="4" ht="12.75">
      <c r="A4" s="1" t="s">
        <v>17</v>
      </c>
    </row>
    <row r="5" spans="1:4" ht="12.75">
      <c r="A5" t="s">
        <v>19</v>
      </c>
      <c r="B5" s="8"/>
      <c r="C5" s="8"/>
      <c r="D5" s="8"/>
    </row>
    <row r="6" spans="1:10" ht="12.75">
      <c r="A6" s="1" t="s">
        <v>22</v>
      </c>
      <c r="B6" s="4" t="s">
        <v>0</v>
      </c>
      <c r="C6" s="4" t="s">
        <v>3</v>
      </c>
      <c r="D6" s="8"/>
      <c r="I6" t="s">
        <v>3</v>
      </c>
      <c r="J6" t="s">
        <v>0</v>
      </c>
    </row>
    <row r="7" spans="1:4" ht="12.75">
      <c r="A7" s="1"/>
      <c r="B7" s="4"/>
      <c r="C7" s="4"/>
      <c r="D7" s="8"/>
    </row>
    <row r="8" spans="1:10" ht="12.75">
      <c r="A8" s="1" t="s">
        <v>9</v>
      </c>
      <c r="B8" s="17">
        <v>21</v>
      </c>
      <c r="C8" s="14">
        <f>SUM(B8/1.055)</f>
        <v>19.90521327014218</v>
      </c>
      <c r="D8" s="8"/>
      <c r="F8" s="22">
        <f>B8/G8-1</f>
        <v>0.024390243902439046</v>
      </c>
      <c r="G8" s="17">
        <v>20.5</v>
      </c>
      <c r="I8">
        <f>C8*2.2%+C8</f>
        <v>20.34312796208531</v>
      </c>
      <c r="J8" s="23">
        <f>+I8+I8*5.5%</f>
        <v>21.462</v>
      </c>
    </row>
    <row r="9" spans="2:10" ht="12.75">
      <c r="B9" s="8"/>
      <c r="C9" s="8"/>
      <c r="D9" s="8"/>
      <c r="F9" s="22" t="s">
        <v>26</v>
      </c>
      <c r="G9" s="8"/>
      <c r="J9" s="23"/>
    </row>
    <row r="10" spans="1:10" ht="12.75">
      <c r="A10" s="1" t="s">
        <v>8</v>
      </c>
      <c r="B10" s="8"/>
      <c r="C10" s="8"/>
      <c r="D10" s="8"/>
      <c r="F10" s="22" t="s">
        <v>26</v>
      </c>
      <c r="G10" s="8"/>
      <c r="J10" s="23"/>
    </row>
    <row r="11" spans="1:10" ht="12.75">
      <c r="A11" s="1" t="s">
        <v>23</v>
      </c>
      <c r="B11" s="17">
        <v>7.17</v>
      </c>
      <c r="C11" s="14">
        <f>SUM(B11/1.055)</f>
        <v>6.796208530805687</v>
      </c>
      <c r="D11" s="4"/>
      <c r="F11" s="22">
        <f>B11/G11-1</f>
        <v>0.024285714285714244</v>
      </c>
      <c r="G11" s="17">
        <v>7</v>
      </c>
      <c r="I11">
        <f>C11*2.2%+C11</f>
        <v>6.945725118483413</v>
      </c>
      <c r="J11" s="23">
        <f>+I11+I11*5.5%</f>
        <v>7.32774</v>
      </c>
    </row>
    <row r="12" spans="1:10" ht="12.75">
      <c r="A12" s="5" t="s">
        <v>24</v>
      </c>
      <c r="B12" s="9"/>
      <c r="C12" s="10"/>
      <c r="D12" s="10"/>
      <c r="E12" s="4"/>
      <c r="F12" s="22" t="s">
        <v>26</v>
      </c>
      <c r="G12" s="9"/>
      <c r="J12" s="23"/>
    </row>
    <row r="13" spans="1:10" ht="12.75">
      <c r="A13" s="5"/>
      <c r="B13" s="9"/>
      <c r="C13" s="10"/>
      <c r="D13" s="10"/>
      <c r="E13" s="4"/>
      <c r="F13" s="22" t="s">
        <v>26</v>
      </c>
      <c r="G13" s="9"/>
      <c r="J13" s="23"/>
    </row>
    <row r="14" spans="1:10" ht="12.75">
      <c r="A14" s="1" t="s">
        <v>10</v>
      </c>
      <c r="B14" s="17">
        <v>11.01</v>
      </c>
      <c r="C14" s="14">
        <f>SUM(B14/1.055)</f>
        <v>10.436018957345972</v>
      </c>
      <c r="D14" s="4"/>
      <c r="F14" s="22">
        <f>B14/G14-1</f>
        <v>0.024186046511627923</v>
      </c>
      <c r="G14" s="17">
        <v>10.75</v>
      </c>
      <c r="I14">
        <f>C14*2.2%+C14</f>
        <v>10.665611374407584</v>
      </c>
      <c r="J14" s="23">
        <f>+I14+I14*5.5%</f>
        <v>11.252220000000001</v>
      </c>
    </row>
    <row r="15" spans="1:10" ht="12.75">
      <c r="A15" s="5" t="s">
        <v>4</v>
      </c>
      <c r="B15" s="9"/>
      <c r="C15" s="10"/>
      <c r="D15" s="10"/>
      <c r="E15" s="4"/>
      <c r="F15" s="22" t="s">
        <v>26</v>
      </c>
      <c r="G15" s="9"/>
      <c r="J15" s="23"/>
    </row>
    <row r="16" spans="1:10" ht="12.75">
      <c r="A16" s="6"/>
      <c r="B16" s="9"/>
      <c r="C16" s="10"/>
      <c r="D16" s="10"/>
      <c r="E16" s="4"/>
      <c r="F16" s="22" t="s">
        <v>26</v>
      </c>
      <c r="G16" s="9"/>
      <c r="J16" s="23"/>
    </row>
    <row r="17" spans="1:10" ht="12.75">
      <c r="A17" s="15" t="s">
        <v>11</v>
      </c>
      <c r="B17" s="17">
        <v>15.11</v>
      </c>
      <c r="C17" s="14">
        <f>SUM(B17/1.055)</f>
        <v>14.322274881516588</v>
      </c>
      <c r="D17" s="10"/>
      <c r="E17" s="4"/>
      <c r="F17" s="22">
        <f>B17/G17-1</f>
        <v>0.02440677966101701</v>
      </c>
      <c r="G17" s="17">
        <v>14.75</v>
      </c>
      <c r="I17">
        <f>C17*2.2%+C17</f>
        <v>14.637364928909953</v>
      </c>
      <c r="J17" s="23">
        <f>+I17+I17*5.5%</f>
        <v>15.44242</v>
      </c>
    </row>
    <row r="18" spans="1:10" ht="12.75">
      <c r="A18" s="16" t="s">
        <v>5</v>
      </c>
      <c r="B18" s="9"/>
      <c r="C18" s="10"/>
      <c r="D18" s="10"/>
      <c r="E18" s="4"/>
      <c r="F18" s="22" t="s">
        <v>26</v>
      </c>
      <c r="G18" s="9"/>
      <c r="J18" s="23"/>
    </row>
    <row r="19" spans="1:10" ht="12.75">
      <c r="A19" s="15"/>
      <c r="B19" s="9"/>
      <c r="C19" s="10"/>
      <c r="D19" s="10"/>
      <c r="E19" s="4"/>
      <c r="F19" s="22" t="s">
        <v>26</v>
      </c>
      <c r="G19" s="9"/>
      <c r="J19" s="23"/>
    </row>
    <row r="20" spans="1:10" ht="12.75">
      <c r="A20" s="15" t="s">
        <v>12</v>
      </c>
      <c r="B20" s="17">
        <v>18.45</v>
      </c>
      <c r="C20" s="14">
        <f>SUM(B20/1.055)</f>
        <v>17.488151658767773</v>
      </c>
      <c r="D20" s="10"/>
      <c r="E20" s="4"/>
      <c r="F20" s="22">
        <f>B20/G20-1</f>
        <v>0.02499999999999991</v>
      </c>
      <c r="G20" s="17">
        <v>18</v>
      </c>
      <c r="I20">
        <f>C20*2.2%+C20</f>
        <v>17.872890995260665</v>
      </c>
      <c r="J20" s="23">
        <f>+I20+I20*5.5%</f>
        <v>18.855900000000002</v>
      </c>
    </row>
    <row r="21" spans="1:5" ht="12.75">
      <c r="A21" s="16" t="s">
        <v>6</v>
      </c>
      <c r="B21" s="20"/>
      <c r="C21" s="21"/>
      <c r="D21" s="10"/>
      <c r="E21" s="4"/>
    </row>
    <row r="22" spans="1:5" ht="12.75">
      <c r="A22" s="15"/>
      <c r="B22" s="9"/>
      <c r="C22" s="10"/>
      <c r="D22" s="10"/>
      <c r="E22" s="4"/>
    </row>
    <row r="23" spans="1:5" ht="12.75">
      <c r="A23" s="6"/>
      <c r="B23" s="9"/>
      <c r="C23" s="10"/>
      <c r="D23" s="9"/>
      <c r="E23" s="2"/>
    </row>
    <row r="24" spans="1:5" ht="12.75">
      <c r="A24" s="6"/>
      <c r="B24" s="9"/>
      <c r="C24" s="10"/>
      <c r="D24" s="9"/>
      <c r="E24" s="2"/>
    </row>
    <row r="25" spans="1:5" ht="12.75">
      <c r="A25" s="15" t="s">
        <v>16</v>
      </c>
      <c r="B25" s="9"/>
      <c r="C25" s="10"/>
      <c r="D25" s="9"/>
      <c r="E25" s="2"/>
    </row>
    <row r="26" spans="1:5" ht="12.75">
      <c r="A26" s="5" t="s">
        <v>18</v>
      </c>
      <c r="B26" s="9"/>
      <c r="C26" s="10"/>
      <c r="D26" s="9"/>
      <c r="E26" s="2"/>
    </row>
    <row r="27" spans="1:10" ht="12.75">
      <c r="A27" s="1" t="s">
        <v>13</v>
      </c>
      <c r="B27" s="7"/>
      <c r="C27" s="10"/>
      <c r="D27" s="9"/>
      <c r="E27" s="2"/>
      <c r="I27" t="s">
        <v>3</v>
      </c>
      <c r="J27" t="s">
        <v>0</v>
      </c>
    </row>
    <row r="28" spans="1:7" ht="12.75">
      <c r="A28" s="15"/>
      <c r="B28" s="9">
        <v>19.35</v>
      </c>
      <c r="C28" s="10">
        <f>SUM(B28/1.055)</f>
        <v>18.341232227488153</v>
      </c>
      <c r="D28" t="s">
        <v>7</v>
      </c>
      <c r="E28" s="4"/>
      <c r="F28" s="22">
        <f>B28/G28-1</f>
        <v>0.023809523809523947</v>
      </c>
      <c r="G28" s="9">
        <v>18.9</v>
      </c>
    </row>
    <row r="29" spans="5:7" ht="12.75">
      <c r="E29" s="4"/>
      <c r="F29" s="22"/>
      <c r="G29" s="9"/>
    </row>
    <row r="30" spans="1:7" ht="12.75">
      <c r="A30" s="1" t="s">
        <v>14</v>
      </c>
      <c r="B30" s="7"/>
      <c r="C30" s="10"/>
      <c r="D30" s="9"/>
      <c r="E30" s="2"/>
      <c r="F30" s="22"/>
      <c r="G30" s="9"/>
    </row>
    <row r="31" spans="1:10" ht="12.75">
      <c r="A31" s="6" t="s">
        <v>20</v>
      </c>
      <c r="B31" s="9">
        <v>2.2</v>
      </c>
      <c r="C31" s="10">
        <f>SUM(B31/1.055)</f>
        <v>2.085308056872038</v>
      </c>
      <c r="D31" s="9"/>
      <c r="E31" s="2"/>
      <c r="F31" s="22">
        <f>B31/G31-1</f>
        <v>0.10000000000000009</v>
      </c>
      <c r="G31" s="9">
        <v>2</v>
      </c>
      <c r="I31">
        <f>2.136</f>
        <v>2.136</v>
      </c>
      <c r="J31">
        <f>+I31*5.5%+(I31)</f>
        <v>2.25348</v>
      </c>
    </row>
    <row r="32" spans="1:10" ht="12.75">
      <c r="A32" s="6" t="s">
        <v>21</v>
      </c>
      <c r="B32" s="10">
        <v>3</v>
      </c>
      <c r="C32" s="10">
        <f>SUM(B32/1.055)</f>
        <v>2.843601895734597</v>
      </c>
      <c r="D32" s="9"/>
      <c r="F32" s="22">
        <f>B32/G32-1</f>
        <v>0.016949152542372836</v>
      </c>
      <c r="G32" s="9">
        <v>2.95</v>
      </c>
      <c r="I32">
        <f>C32*2.2%+(C32)</f>
        <v>2.9061611374407583</v>
      </c>
      <c r="J32">
        <f>I32*5.5%+(I32)</f>
        <v>3.066</v>
      </c>
    </row>
    <row r="33" spans="1:10" ht="12.75">
      <c r="A33" s="6" t="s">
        <v>30</v>
      </c>
      <c r="B33" s="10">
        <v>4</v>
      </c>
      <c r="C33" s="10">
        <f>SUM(B33/1.055)</f>
        <v>3.7914691943127963</v>
      </c>
      <c r="D33" s="9"/>
      <c r="F33" s="22">
        <f>B33/G33-1</f>
        <v>0.08401084010840121</v>
      </c>
      <c r="G33" s="9">
        <v>3.69</v>
      </c>
      <c r="J33">
        <v>5</v>
      </c>
    </row>
    <row r="34" ht="12.75">
      <c r="C34" s="2"/>
    </row>
    <row r="35" ht="12.75">
      <c r="A35" s="1" t="s">
        <v>1</v>
      </c>
    </row>
    <row r="36" spans="1:3" ht="12.75">
      <c r="A36" s="18" t="s">
        <v>15</v>
      </c>
      <c r="B36" s="9">
        <v>6</v>
      </c>
      <c r="C36" s="10">
        <f>SUM(B36/1.055)</f>
        <v>5.687203791469194</v>
      </c>
    </row>
    <row r="37" spans="1:4" ht="12.75">
      <c r="A37" s="19" t="s">
        <v>27</v>
      </c>
      <c r="B37" s="9">
        <v>15</v>
      </c>
      <c r="C37" s="10">
        <f>SUM(B37/1.055)</f>
        <v>14.218009478672986</v>
      </c>
      <c r="D37" s="9"/>
    </row>
    <row r="38" spans="1:4" ht="12.75">
      <c r="A38" s="19" t="s">
        <v>28</v>
      </c>
      <c r="B38" s="9">
        <v>21</v>
      </c>
      <c r="C38" s="10">
        <f>SUM(B38/1.055)</f>
        <v>19.90521327014218</v>
      </c>
      <c r="D38" s="9"/>
    </row>
    <row r="39" spans="1:4" ht="12.75">
      <c r="A39" s="6"/>
      <c r="B39" s="9"/>
      <c r="C39" s="10"/>
      <c r="D39" s="9"/>
    </row>
    <row r="40" ht="21" customHeight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66"/>
  <sheetViews>
    <sheetView zoomScalePageLayoutView="0" workbookViewId="0" topLeftCell="A3">
      <selection activeCell="C27" sqref="C27"/>
    </sheetView>
  </sheetViews>
  <sheetFormatPr defaultColWidth="11.421875" defaultRowHeight="12.75"/>
  <cols>
    <col min="1" max="1" width="65.00390625" style="0" customWidth="1"/>
    <col min="2" max="2" width="8.140625" style="23" customWidth="1"/>
    <col min="3" max="3" width="10.7109375" style="23" customWidth="1"/>
    <col min="4" max="4" width="4.00390625" style="0" customWidth="1"/>
    <col min="5" max="5" width="8.140625" style="0" customWidth="1"/>
    <col min="6" max="6" width="8.28125" style="0" bestFit="1" customWidth="1"/>
    <col min="7" max="7" width="6.00390625" style="0" bestFit="1" customWidth="1"/>
  </cols>
  <sheetData>
    <row r="5" ht="13.5" thickBot="1"/>
    <row r="6" spans="1:5" ht="30" customHeight="1">
      <c r="A6" s="45" t="s">
        <v>2</v>
      </c>
      <c r="B6" s="46"/>
      <c r="C6" s="46"/>
      <c r="D6" s="47"/>
      <c r="E6" s="3"/>
    </row>
    <row r="7" spans="1:5" ht="15" thickBot="1">
      <c r="A7" s="48" t="s">
        <v>63</v>
      </c>
      <c r="B7" s="49"/>
      <c r="C7" s="49"/>
      <c r="D7" s="50"/>
      <c r="E7" s="3"/>
    </row>
    <row r="8" spans="1:7" ht="25.5" customHeight="1">
      <c r="A8" s="11"/>
      <c r="B8" s="34"/>
      <c r="C8" s="34"/>
      <c r="D8" s="11"/>
      <c r="E8" s="11"/>
      <c r="F8" s="2"/>
      <c r="G8" s="2"/>
    </row>
    <row r="9" spans="1:4" ht="12.75">
      <c r="A9" s="25" t="s">
        <v>17</v>
      </c>
      <c r="B9" s="35"/>
      <c r="C9" s="35"/>
      <c r="D9" s="26"/>
    </row>
    <row r="10" spans="1:4" ht="12.75">
      <c r="A10" s="25" t="s">
        <v>34</v>
      </c>
      <c r="B10" s="35"/>
      <c r="C10" s="35"/>
      <c r="D10" s="26"/>
    </row>
    <row r="11" spans="1:4" ht="12.75">
      <c r="A11" s="1" t="s">
        <v>22</v>
      </c>
      <c r="B11" s="36" t="s">
        <v>0</v>
      </c>
      <c r="C11" s="36" t="s">
        <v>3</v>
      </c>
      <c r="D11" s="8"/>
    </row>
    <row r="12" spans="1:4" ht="12.75">
      <c r="A12" s="1"/>
      <c r="B12" s="36"/>
      <c r="C12" s="36"/>
      <c r="D12" s="8"/>
    </row>
    <row r="13" spans="1:11" ht="12.75">
      <c r="A13" s="1" t="s">
        <v>60</v>
      </c>
      <c r="B13" s="37">
        <f>(C13*5.5%)+C13</f>
        <v>22.79855</v>
      </c>
      <c r="C13" s="38">
        <v>21.61</v>
      </c>
      <c r="D13" s="8"/>
      <c r="E13">
        <f>+C13*2.4%</f>
        <v>0.51864</v>
      </c>
      <c r="F13" s="53">
        <f>+C13+E13</f>
        <v>22.12864</v>
      </c>
      <c r="G13" s="17"/>
      <c r="H13" s="54">
        <f>+F13*5.5%</f>
        <v>1.2170752</v>
      </c>
      <c r="I13" s="56">
        <f>+F13+H13</f>
        <v>23.3457152</v>
      </c>
      <c r="J13" s="24"/>
      <c r="K13" s="55"/>
    </row>
    <row r="14" spans="1:11" ht="12.75">
      <c r="A14" s="52" t="s">
        <v>33</v>
      </c>
      <c r="B14" s="39"/>
      <c r="C14" s="38"/>
      <c r="D14" s="8"/>
      <c r="F14" s="53"/>
      <c r="G14" s="17"/>
      <c r="H14" s="54"/>
      <c r="I14" s="56"/>
      <c r="J14" s="24"/>
      <c r="K14" s="55"/>
    </row>
    <row r="15" spans="1:11" ht="12.75">
      <c r="A15" s="1" t="s">
        <v>52</v>
      </c>
      <c r="B15" s="39"/>
      <c r="C15" s="38"/>
      <c r="D15" s="8"/>
      <c r="F15" s="53"/>
      <c r="G15" s="17"/>
      <c r="H15" s="54"/>
      <c r="I15" s="56"/>
      <c r="J15" s="24"/>
      <c r="K15" s="55"/>
    </row>
    <row r="16" spans="1:11" ht="12.75">
      <c r="A16" s="52" t="s">
        <v>33</v>
      </c>
      <c r="B16" s="39"/>
      <c r="C16" s="38"/>
      <c r="D16" s="8"/>
      <c r="F16" s="53"/>
      <c r="G16" s="17"/>
      <c r="H16" s="54"/>
      <c r="I16" s="56"/>
      <c r="J16" s="24"/>
      <c r="K16" s="55"/>
    </row>
    <row r="17" spans="1:11" ht="12.75">
      <c r="A17" s="1" t="s">
        <v>53</v>
      </c>
      <c r="B17" s="37">
        <f>(C17*5.5%)+C17</f>
        <v>7.9969</v>
      </c>
      <c r="C17" s="38">
        <v>7.58</v>
      </c>
      <c r="D17" s="8"/>
      <c r="E17">
        <f>+C17*2.4%</f>
        <v>0.18192</v>
      </c>
      <c r="F17" s="53">
        <f>+C17+E17</f>
        <v>7.76192</v>
      </c>
      <c r="G17" s="17"/>
      <c r="H17" s="54">
        <f>+F17*5.5%</f>
        <v>0.4269056</v>
      </c>
      <c r="I17" s="56">
        <f>+F17+H17</f>
        <v>8.1888256</v>
      </c>
      <c r="J17" s="24"/>
      <c r="K17" s="55"/>
    </row>
    <row r="18" spans="1:11" ht="12.75">
      <c r="A18" s="1" t="s">
        <v>54</v>
      </c>
      <c r="B18" s="37">
        <f>(C18*5.5%)+C18</f>
        <v>11.995349999999998</v>
      </c>
      <c r="C18" s="38">
        <v>11.37</v>
      </c>
      <c r="D18" s="8"/>
      <c r="E18">
        <f>+C18*2.4%</f>
        <v>0.27288</v>
      </c>
      <c r="F18" s="53">
        <f>+C18+E18</f>
        <v>11.64288</v>
      </c>
      <c r="G18" s="17"/>
      <c r="H18" s="54">
        <f>+F18*5.5%</f>
        <v>0.6403584</v>
      </c>
      <c r="I18" s="56">
        <f>+F18+H18</f>
        <v>12.2832384</v>
      </c>
      <c r="J18" s="24"/>
      <c r="K18" s="55"/>
    </row>
    <row r="19" spans="1:11" ht="12.75">
      <c r="A19" s="1" t="s">
        <v>55</v>
      </c>
      <c r="B19" s="37">
        <f>(C19*5.5%)+C19</f>
        <v>16.00435</v>
      </c>
      <c r="C19" s="38">
        <v>15.17</v>
      </c>
      <c r="D19" s="8"/>
      <c r="E19">
        <f>+C19*2.4%</f>
        <v>0.36408</v>
      </c>
      <c r="F19" s="53">
        <f>+C19+E19</f>
        <v>15.53408</v>
      </c>
      <c r="G19" s="17"/>
      <c r="H19" s="54">
        <f>+F19*5.5%</f>
        <v>0.8543744</v>
      </c>
      <c r="I19" s="56">
        <f>+F19+H19</f>
        <v>16.3884544</v>
      </c>
      <c r="J19" s="24"/>
      <c r="K19" s="55"/>
    </row>
    <row r="20" spans="1:11" ht="12.75">
      <c r="A20" s="1" t="s">
        <v>56</v>
      </c>
      <c r="B20" s="37">
        <f>(C20*5.5%)+C20</f>
        <v>19.897299999999998</v>
      </c>
      <c r="C20" s="38">
        <v>18.86</v>
      </c>
      <c r="D20" s="8"/>
      <c r="E20">
        <f>+C20*2.4%</f>
        <v>0.45264</v>
      </c>
      <c r="F20" s="53">
        <f>+C20+E20</f>
        <v>19.31264</v>
      </c>
      <c r="G20" s="17"/>
      <c r="H20" s="54">
        <f>+F20*5.5%</f>
        <v>1.0621952</v>
      </c>
      <c r="I20" s="56">
        <f>+F20+H20</f>
        <v>20.3748352</v>
      </c>
      <c r="J20" s="24"/>
      <c r="K20" s="55"/>
    </row>
    <row r="21" spans="1:11" ht="12.75">
      <c r="A21" s="6"/>
      <c r="B21" s="40"/>
      <c r="C21" s="41"/>
      <c r="D21" s="10"/>
      <c r="F21" s="53"/>
      <c r="G21" s="17"/>
      <c r="H21" s="54"/>
      <c r="I21" s="56"/>
      <c r="J21" s="24"/>
      <c r="K21" s="55"/>
    </row>
    <row r="22" spans="1:11" ht="12.75">
      <c r="A22" s="25" t="s">
        <v>16</v>
      </c>
      <c r="B22" s="35"/>
      <c r="C22" s="35"/>
      <c r="D22" s="27"/>
      <c r="F22" s="53"/>
      <c r="G22" s="17"/>
      <c r="H22" s="54"/>
      <c r="I22" s="56"/>
      <c r="J22" s="24"/>
      <c r="K22" s="55"/>
    </row>
    <row r="23" spans="1:11" ht="12.75">
      <c r="A23" s="51" t="s">
        <v>58</v>
      </c>
      <c r="B23" s="35"/>
      <c r="C23" s="35"/>
      <c r="D23" s="27"/>
      <c r="F23" s="53"/>
      <c r="G23" s="17"/>
      <c r="H23" s="54"/>
      <c r="I23" s="56"/>
      <c r="J23" s="24"/>
      <c r="K23" s="55"/>
    </row>
    <row r="24" spans="1:11" ht="12.75">
      <c r="A24" s="52" t="s">
        <v>33</v>
      </c>
      <c r="B24" s="40"/>
      <c r="C24" s="41"/>
      <c r="D24" s="10"/>
      <c r="F24" s="53"/>
      <c r="G24" s="17"/>
      <c r="H24" s="54"/>
      <c r="I24" s="56"/>
      <c r="J24" s="24"/>
      <c r="K24" s="55"/>
    </row>
    <row r="25" spans="1:11" ht="12.75">
      <c r="A25" s="1" t="s">
        <v>59</v>
      </c>
      <c r="B25" s="37">
        <f>(C25*5.5%)+C25</f>
        <v>20.999775</v>
      </c>
      <c r="C25" s="41">
        <v>19.905</v>
      </c>
      <c r="D25" s="10"/>
      <c r="E25">
        <f>+C25*2.4%</f>
        <v>0.47772000000000003</v>
      </c>
      <c r="F25" s="53">
        <f>+C25+E25</f>
        <v>20.382720000000003</v>
      </c>
      <c r="G25" s="17"/>
      <c r="H25" s="54">
        <f>+F25*5.5%</f>
        <v>1.1210496</v>
      </c>
      <c r="I25" s="56">
        <f>+F25+H25</f>
        <v>21.503769600000002</v>
      </c>
      <c r="J25" s="24"/>
      <c r="K25" s="55"/>
    </row>
    <row r="26" spans="1:11" ht="12.75">
      <c r="A26" s="16"/>
      <c r="C26" s="41"/>
      <c r="D26" s="10"/>
      <c r="F26" s="53"/>
      <c r="G26" s="17"/>
      <c r="H26" s="54"/>
      <c r="I26" s="56"/>
      <c r="J26" s="24"/>
      <c r="K26" s="55"/>
    </row>
    <row r="27" spans="1:11" ht="12.75">
      <c r="A27" t="s">
        <v>62</v>
      </c>
      <c r="B27" s="37">
        <f>(C27*5.5%)+C27</f>
        <v>0.5486</v>
      </c>
      <c r="C27" s="23">
        <v>0.52</v>
      </c>
      <c r="D27" s="10"/>
      <c r="E27">
        <f>+C27*2.4%</f>
        <v>0.012480000000000002</v>
      </c>
      <c r="F27" s="53">
        <f>+C27+E27</f>
        <v>0.5324800000000001</v>
      </c>
      <c r="G27" s="17"/>
      <c r="H27" s="54">
        <f>+F27*5.5%</f>
        <v>0.029286400000000004</v>
      </c>
      <c r="I27" s="56">
        <f>+F27+H27</f>
        <v>0.5617664000000001</v>
      </c>
      <c r="J27" s="24"/>
      <c r="K27" s="55"/>
    </row>
    <row r="28" spans="4:11" ht="12.75">
      <c r="D28" s="10"/>
      <c r="F28" s="53"/>
      <c r="G28" s="17"/>
      <c r="H28" s="54"/>
      <c r="I28" s="56"/>
      <c r="J28" s="24"/>
      <c r="K28" s="55"/>
    </row>
    <row r="29" spans="1:11" ht="12.75">
      <c r="A29" s="25" t="s">
        <v>14</v>
      </c>
      <c r="B29" s="35"/>
      <c r="C29" s="35"/>
      <c r="D29" s="28"/>
      <c r="F29" s="53"/>
      <c r="G29" s="17"/>
      <c r="H29" s="54"/>
      <c r="I29" s="56"/>
      <c r="J29" s="24"/>
      <c r="K29" s="55"/>
    </row>
    <row r="30" spans="1:11" ht="12.75">
      <c r="A30" s="6" t="s">
        <v>38</v>
      </c>
      <c r="B30" s="37">
        <f>(C30*5.5%)+C30</f>
        <v>2.5530999999999997</v>
      </c>
      <c r="C30" s="41">
        <v>2.42</v>
      </c>
      <c r="D30" s="9"/>
      <c r="E30">
        <f>+C30*2.4%</f>
        <v>0.05808</v>
      </c>
      <c r="F30" s="53">
        <f>+C30+E30</f>
        <v>2.47808</v>
      </c>
      <c r="G30" s="17"/>
      <c r="H30" s="54">
        <f>+F30*5.5%</f>
        <v>0.13629439999999998</v>
      </c>
      <c r="I30" s="56">
        <f>+F30+H30</f>
        <v>2.6143744</v>
      </c>
      <c r="J30" s="24"/>
      <c r="K30" s="55"/>
    </row>
    <row r="31" spans="1:11" ht="12.75">
      <c r="A31" s="6" t="s">
        <v>39</v>
      </c>
      <c r="B31" s="37">
        <f>(C31*5.5%)+C31</f>
        <v>3.4393</v>
      </c>
      <c r="C31" s="41">
        <v>3.26</v>
      </c>
      <c r="D31" s="29"/>
      <c r="E31">
        <f>+C31*2.4%</f>
        <v>0.07823999999999999</v>
      </c>
      <c r="F31" s="53">
        <f>+C31+E31</f>
        <v>3.33824</v>
      </c>
      <c r="G31" s="17"/>
      <c r="H31" s="54">
        <f>+F31*5.5%</f>
        <v>0.1836032</v>
      </c>
      <c r="I31" s="56">
        <f>+F31+H31</f>
        <v>3.5218431999999997</v>
      </c>
      <c r="J31" s="24"/>
      <c r="K31" s="55"/>
    </row>
    <row r="32" spans="1:11" ht="12.75">
      <c r="A32" s="6" t="s">
        <v>40</v>
      </c>
      <c r="B32" s="37">
        <f>(C32*5.5%)+C32</f>
        <v>5.654800000000001</v>
      </c>
      <c r="C32" s="41">
        <v>5.36</v>
      </c>
      <c r="D32" s="29"/>
      <c r="E32">
        <f>+C32*2.4%</f>
        <v>0.12864</v>
      </c>
      <c r="F32" s="53">
        <f>+C32+E32</f>
        <v>5.48864</v>
      </c>
      <c r="G32" s="17"/>
      <c r="H32" s="54">
        <f>+F32*5.5%</f>
        <v>0.3018752</v>
      </c>
      <c r="I32" s="56">
        <f>+F32+H32</f>
        <v>5.7905152</v>
      </c>
      <c r="J32" s="24"/>
      <c r="K32" s="55"/>
    </row>
    <row r="33" spans="3:11" ht="12.75">
      <c r="C33" s="42"/>
      <c r="D33" s="9"/>
      <c r="F33" s="53"/>
      <c r="G33" s="17"/>
      <c r="H33" s="54"/>
      <c r="I33" s="56"/>
      <c r="J33" s="24"/>
      <c r="K33" s="55"/>
    </row>
    <row r="34" spans="1:11" ht="12.75">
      <c r="A34" s="25" t="s">
        <v>1</v>
      </c>
      <c r="B34" s="35"/>
      <c r="C34" s="35"/>
      <c r="D34" s="28"/>
      <c r="F34" s="53"/>
      <c r="G34" s="17"/>
      <c r="H34" s="54"/>
      <c r="I34" s="56"/>
      <c r="J34" s="24"/>
      <c r="K34" s="55"/>
    </row>
    <row r="35" spans="1:11" ht="12.75">
      <c r="A35" s="31" t="s">
        <v>37</v>
      </c>
      <c r="B35" s="37">
        <f>(C35*5.5%)+C35</f>
        <v>6.497400000000001</v>
      </c>
      <c r="C35" s="41">
        <f>('TARIFS 2008-2009'!C35*2%)+'TARIFS 2008-2009'!C35</f>
        <v>6.158672985781991</v>
      </c>
      <c r="E35">
        <f>+C35*2.4%</f>
        <v>0.1478081516587678</v>
      </c>
      <c r="F35" s="53">
        <f>+C35+E35</f>
        <v>6.306481137440759</v>
      </c>
      <c r="G35" s="17"/>
      <c r="H35" s="54">
        <f>+F35*5.5%</f>
        <v>0.34685646255924174</v>
      </c>
      <c r="I35" s="56">
        <f>+F35+H35</f>
        <v>6.6533376</v>
      </c>
      <c r="J35" s="24"/>
      <c r="K35" s="55"/>
    </row>
    <row r="36" spans="1:11" ht="12.75">
      <c r="A36" s="31" t="s">
        <v>35</v>
      </c>
      <c r="B36" s="37">
        <f>(C36*5.5%)+C36</f>
        <v>16.257550000000002</v>
      </c>
      <c r="C36" s="41">
        <v>15.41</v>
      </c>
      <c r="E36">
        <f>+C36*2.4%</f>
        <v>0.36984</v>
      </c>
      <c r="F36" s="53">
        <f>+C36+E36</f>
        <v>15.77984</v>
      </c>
      <c r="G36" s="17"/>
      <c r="H36" s="54">
        <f>+F36*5.5%</f>
        <v>0.8678912</v>
      </c>
      <c r="I36" s="56">
        <f>+F36+H36</f>
        <v>16.6477312</v>
      </c>
      <c r="J36" s="24"/>
      <c r="K36" s="55"/>
    </row>
    <row r="37" spans="1:11" ht="12.75">
      <c r="A37" s="32" t="s">
        <v>36</v>
      </c>
      <c r="B37" s="37">
        <f>(C37*5.5%)+C37</f>
        <v>22.75635</v>
      </c>
      <c r="C37" s="41">
        <v>21.57</v>
      </c>
      <c r="D37" s="29"/>
      <c r="E37">
        <f>+C37*2.4%</f>
        <v>0.51768</v>
      </c>
      <c r="F37" s="53">
        <f>+C37+E37</f>
        <v>22.08768</v>
      </c>
      <c r="G37" s="17"/>
      <c r="H37" s="54">
        <f>+F37*5.5%</f>
        <v>1.2148223999999999</v>
      </c>
      <c r="I37" s="56">
        <f>+F37+H37</f>
        <v>23.302502399999998</v>
      </c>
      <c r="J37" s="24"/>
      <c r="K37" s="55"/>
    </row>
    <row r="38" spans="1:11" ht="12.75">
      <c r="A38" s="6"/>
      <c r="B38" s="40"/>
      <c r="C38" s="41"/>
      <c r="D38" s="9"/>
      <c r="F38" s="53"/>
      <c r="G38" s="17"/>
      <c r="H38" s="54"/>
      <c r="I38" s="56"/>
      <c r="J38" s="24"/>
      <c r="K38" s="55"/>
    </row>
    <row r="39" spans="1:11" ht="12.75">
      <c r="A39" s="25" t="s">
        <v>31</v>
      </c>
      <c r="B39" s="35"/>
      <c r="C39" s="35"/>
      <c r="D39" s="28"/>
      <c r="F39" s="53"/>
      <c r="G39" s="17"/>
      <c r="H39" s="54"/>
      <c r="I39" s="56"/>
      <c r="J39" s="24"/>
      <c r="K39" s="55"/>
    </row>
    <row r="40" spans="4:11" ht="12.75">
      <c r="D40" s="9"/>
      <c r="F40" s="53"/>
      <c r="G40" s="17"/>
      <c r="H40" s="54"/>
      <c r="I40" s="56"/>
      <c r="J40" s="24"/>
      <c r="K40" s="55"/>
    </row>
    <row r="41" spans="1:11" ht="12.75">
      <c r="A41" t="s">
        <v>32</v>
      </c>
      <c r="B41" s="37">
        <f>(C41*5.5%)+C41</f>
        <v>20.49865</v>
      </c>
      <c r="C41" s="41">
        <v>19.43</v>
      </c>
      <c r="E41">
        <f>+C41*2.4%</f>
        <v>0.46632</v>
      </c>
      <c r="F41" s="53">
        <f>+C41+E41</f>
        <v>19.89632</v>
      </c>
      <c r="G41" s="17"/>
      <c r="H41" s="54">
        <f>+F41*5.5%</f>
        <v>1.0942976</v>
      </c>
      <c r="I41" s="56">
        <f>+F41+H41</f>
        <v>20.9906176</v>
      </c>
      <c r="J41" s="24"/>
      <c r="K41" s="55"/>
    </row>
    <row r="42" spans="3:11" ht="12.75">
      <c r="C42" s="41"/>
      <c r="D42" s="29"/>
      <c r="F42" s="53"/>
      <c r="G42" s="17"/>
      <c r="H42" s="54"/>
      <c r="I42" s="56"/>
      <c r="J42" s="24"/>
      <c r="K42" s="55"/>
    </row>
    <row r="43" spans="1:11" ht="12.75">
      <c r="A43" s="25" t="s">
        <v>41</v>
      </c>
      <c r="B43" s="35"/>
      <c r="C43" s="35"/>
      <c r="D43" s="26"/>
      <c r="F43" s="53"/>
      <c r="G43" s="17"/>
      <c r="H43" s="54"/>
      <c r="I43" s="56"/>
      <c r="J43" s="24"/>
      <c r="K43" s="55"/>
    </row>
    <row r="44" spans="1:11" ht="12.75">
      <c r="A44" s="33"/>
      <c r="C44" s="41"/>
      <c r="D44" s="29"/>
      <c r="F44" s="53"/>
      <c r="G44" s="17"/>
      <c r="H44" s="54"/>
      <c r="I44" s="56"/>
      <c r="J44" s="24"/>
      <c r="K44" s="55"/>
    </row>
    <row r="45" spans="1:11" ht="12.75">
      <c r="A45" s="33" t="s">
        <v>57</v>
      </c>
      <c r="C45" s="41"/>
      <c r="D45" s="29"/>
      <c r="F45" s="53"/>
      <c r="G45" s="17"/>
      <c r="H45" s="54"/>
      <c r="I45" s="56"/>
      <c r="J45" s="24"/>
      <c r="K45" s="55"/>
    </row>
    <row r="46" spans="1:11" ht="12.75">
      <c r="A46" s="33"/>
      <c r="C46" s="41"/>
      <c r="D46" s="29"/>
      <c r="F46" s="53"/>
      <c r="G46" s="17"/>
      <c r="H46" s="54"/>
      <c r="I46" s="56"/>
      <c r="J46" s="24"/>
      <c r="K46" s="55"/>
    </row>
    <row r="47" spans="1:11" ht="12.75">
      <c r="A47" t="s">
        <v>42</v>
      </c>
      <c r="B47" s="37">
        <f aca="true" t="shared" si="0" ref="B47:B52">(C47*5.5%)+C47</f>
        <v>20.899549999999998</v>
      </c>
      <c r="C47" s="41">
        <v>19.81</v>
      </c>
      <c r="D47" s="30"/>
      <c r="E47">
        <f>+C47*2.4%</f>
        <v>0.47544</v>
      </c>
      <c r="F47" s="53">
        <f>+C47+E47</f>
        <v>20.285439999999998</v>
      </c>
      <c r="G47" s="17"/>
      <c r="H47" s="54">
        <f>+F47*5.5%</f>
        <v>1.1156992</v>
      </c>
      <c r="I47" s="56">
        <f>+F47+H47</f>
        <v>21.401139199999996</v>
      </c>
      <c r="J47" s="24"/>
      <c r="K47" s="55"/>
    </row>
    <row r="48" spans="1:11" ht="12.75">
      <c r="A48" t="s">
        <v>48</v>
      </c>
      <c r="B48" s="37">
        <f t="shared" si="0"/>
        <v>37.499975</v>
      </c>
      <c r="C48" s="41">
        <v>35.545</v>
      </c>
      <c r="D48" s="30"/>
      <c r="E48">
        <f>+C48*2.4%</f>
        <v>0.8530800000000001</v>
      </c>
      <c r="F48" s="53">
        <f>+C48+E48</f>
        <v>36.39808</v>
      </c>
      <c r="G48" s="17"/>
      <c r="H48" s="54">
        <f>+F48*5.5%</f>
        <v>2.0018944</v>
      </c>
      <c r="I48" s="56">
        <f>+F48+H48</f>
        <v>38.3999744</v>
      </c>
      <c r="J48" s="24"/>
      <c r="K48" s="55"/>
    </row>
    <row r="49" spans="1:11" ht="12.75" customHeight="1">
      <c r="A49" t="s">
        <v>43</v>
      </c>
      <c r="B49" s="37">
        <f t="shared" si="0"/>
        <v>49.99645</v>
      </c>
      <c r="C49" s="41">
        <v>47.39</v>
      </c>
      <c r="D49" s="29"/>
      <c r="E49">
        <f>+C49*2.4%</f>
        <v>1.13736</v>
      </c>
      <c r="F49" s="53">
        <f>+C49+E49</f>
        <v>48.52736</v>
      </c>
      <c r="G49" s="17"/>
      <c r="H49" s="54">
        <f>+F49*5.5%</f>
        <v>2.6690048</v>
      </c>
      <c r="I49" s="56">
        <f>+F49+H49</f>
        <v>51.196364800000005</v>
      </c>
      <c r="J49" s="24"/>
      <c r="K49" s="55"/>
    </row>
    <row r="50" spans="2:11" ht="12.75" customHeight="1">
      <c r="B50" s="37"/>
      <c r="C50" s="41"/>
      <c r="D50" s="29"/>
      <c r="F50" s="53"/>
      <c r="G50" s="17"/>
      <c r="H50" s="54"/>
      <c r="I50" s="56"/>
      <c r="J50" s="24"/>
      <c r="K50" s="55"/>
    </row>
    <row r="51" spans="1:11" ht="12.75" customHeight="1">
      <c r="A51" t="s">
        <v>49</v>
      </c>
      <c r="B51" s="37">
        <f t="shared" si="0"/>
        <v>25.9952</v>
      </c>
      <c r="C51" s="41">
        <v>24.64</v>
      </c>
      <c r="D51" s="29"/>
      <c r="E51">
        <f>+C51*2.4%</f>
        <v>0.59136</v>
      </c>
      <c r="F51" s="53">
        <f>+C51+E51</f>
        <v>25.231360000000002</v>
      </c>
      <c r="G51" s="17"/>
      <c r="H51" s="54">
        <f>+F51*5.5%</f>
        <v>1.3877248000000002</v>
      </c>
      <c r="I51" s="56">
        <f>+F51+H51</f>
        <v>26.619084800000003</v>
      </c>
      <c r="J51" s="24"/>
      <c r="K51" s="55"/>
    </row>
    <row r="52" spans="1:11" ht="12.75">
      <c r="A52" t="s">
        <v>50</v>
      </c>
      <c r="B52" s="37">
        <f t="shared" si="0"/>
        <v>31.19635</v>
      </c>
      <c r="C52" s="41">
        <v>29.57</v>
      </c>
      <c r="E52">
        <f>+C52*2.4%</f>
        <v>0.70968</v>
      </c>
      <c r="F52" s="53">
        <f>+C52+E52</f>
        <v>30.27968</v>
      </c>
      <c r="G52" s="17"/>
      <c r="H52" s="54">
        <f>+F52*5.5%</f>
        <v>1.6653824</v>
      </c>
      <c r="I52" s="56">
        <f>+F52+H52</f>
        <v>31.945062399999998</v>
      </c>
      <c r="J52" s="24"/>
      <c r="K52" s="55"/>
    </row>
    <row r="53" spans="2:11" ht="12.75">
      <c r="B53" s="43"/>
      <c r="C53" s="41"/>
      <c r="F53" s="53"/>
      <c r="G53" s="17"/>
      <c r="H53" s="54"/>
      <c r="I53" s="56"/>
      <c r="J53" s="24"/>
      <c r="K53" s="55"/>
    </row>
    <row r="54" spans="1:11" ht="12.75">
      <c r="A54" s="1" t="s">
        <v>47</v>
      </c>
      <c r="F54" s="53"/>
      <c r="G54" s="17"/>
      <c r="H54" s="54"/>
      <c r="I54" s="56"/>
      <c r="J54" s="24"/>
      <c r="K54" s="55"/>
    </row>
    <row r="55" spans="1:11" ht="12.75">
      <c r="A55" t="s">
        <v>44</v>
      </c>
      <c r="B55" s="39" t="s">
        <v>45</v>
      </c>
      <c r="C55" s="44"/>
      <c r="F55" s="53"/>
      <c r="G55" s="17"/>
      <c r="H55" s="54"/>
      <c r="I55" s="56"/>
      <c r="J55" s="24"/>
      <c r="K55" s="55"/>
    </row>
    <row r="56" spans="1:11" ht="12.75">
      <c r="A56" t="s">
        <v>46</v>
      </c>
      <c r="B56" s="37">
        <f>(C56*5.5%)+C56</f>
        <v>0.7174</v>
      </c>
      <c r="C56" s="41">
        <v>0.68</v>
      </c>
      <c r="E56">
        <f>+C56*2.4%</f>
        <v>0.01632</v>
      </c>
      <c r="F56" s="53">
        <f>+C56+E56</f>
        <v>0.69632</v>
      </c>
      <c r="G56" s="17"/>
      <c r="H56" s="54">
        <f>+F56*5.5%</f>
        <v>0.0382976</v>
      </c>
      <c r="I56" s="56">
        <f>+F56+H56</f>
        <v>0.7346176000000001</v>
      </c>
      <c r="J56" s="24"/>
      <c r="K56" s="55"/>
    </row>
    <row r="57" ht="13.5" thickBot="1"/>
    <row r="58" spans="1:4" ht="18.75" thickBot="1">
      <c r="A58" s="61" t="s">
        <v>51</v>
      </c>
      <c r="B58" s="62"/>
      <c r="C58" s="62"/>
      <c r="D58" s="63"/>
    </row>
    <row r="66" ht="12.75">
      <c r="B66" s="42"/>
    </row>
  </sheetData>
  <sheetProtection/>
  <mergeCells count="1">
    <mergeCell ref="A58:D5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68"/>
  <sheetViews>
    <sheetView tabSelected="1" zoomScalePageLayoutView="0" workbookViewId="0" topLeftCell="A7">
      <selection activeCell="B25" sqref="B25"/>
    </sheetView>
  </sheetViews>
  <sheetFormatPr defaultColWidth="11.421875" defaultRowHeight="12.75"/>
  <cols>
    <col min="1" max="1" width="65.00390625" style="0" customWidth="1"/>
    <col min="2" max="2" width="8.140625" style="23" customWidth="1"/>
    <col min="3" max="3" width="10.7109375" style="23" customWidth="1"/>
    <col min="4" max="4" width="8.00390625" style="0" bestFit="1" customWidth="1"/>
    <col min="5" max="5" width="8.140625" style="0" customWidth="1"/>
    <col min="6" max="6" width="8.28125" style="0" bestFit="1" customWidth="1"/>
    <col min="7" max="7" width="6.00390625" style="0" bestFit="1" customWidth="1"/>
  </cols>
  <sheetData>
    <row r="5" ht="13.5" thickBot="1"/>
    <row r="6" spans="1:5" ht="30" customHeight="1">
      <c r="A6" s="45" t="s">
        <v>70</v>
      </c>
      <c r="B6" s="46"/>
      <c r="C6" s="46"/>
      <c r="D6" s="47"/>
      <c r="E6" s="3"/>
    </row>
    <row r="7" spans="1:5" ht="15" thickBot="1">
      <c r="A7" s="48" t="s">
        <v>71</v>
      </c>
      <c r="B7" s="49"/>
      <c r="C7" s="49"/>
      <c r="D7" s="50"/>
      <c r="E7" s="3"/>
    </row>
    <row r="8" spans="1:7" ht="25.5" customHeight="1">
      <c r="A8" s="11"/>
      <c r="B8" s="34"/>
      <c r="C8" s="34"/>
      <c r="D8" s="11"/>
      <c r="E8" s="11"/>
      <c r="F8" s="2"/>
      <c r="G8" s="2"/>
    </row>
    <row r="9" spans="1:4" ht="12.75">
      <c r="A9" s="25" t="s">
        <v>17</v>
      </c>
      <c r="B9" s="35"/>
      <c r="C9" s="35"/>
      <c r="D9" s="26"/>
    </row>
    <row r="10" spans="1:4" ht="12.75">
      <c r="A10" s="25" t="s">
        <v>34</v>
      </c>
      <c r="B10" s="35"/>
      <c r="C10" s="35"/>
      <c r="D10" s="26"/>
    </row>
    <row r="11" spans="1:4" ht="12.75">
      <c r="A11" s="1" t="s">
        <v>22</v>
      </c>
      <c r="B11" s="36" t="s">
        <v>0</v>
      </c>
      <c r="C11" s="36" t="s">
        <v>3</v>
      </c>
      <c r="D11" s="8" t="s">
        <v>3</v>
      </c>
    </row>
    <row r="12" spans="1:4" ht="12.75">
      <c r="A12" s="1"/>
      <c r="B12" s="36"/>
      <c r="C12" s="36"/>
      <c r="D12" s="8"/>
    </row>
    <row r="13" spans="1:11" ht="12.75">
      <c r="A13" s="1" t="s">
        <v>68</v>
      </c>
      <c r="B13" s="37">
        <v>25.17</v>
      </c>
      <c r="C13" s="24">
        <v>23.86</v>
      </c>
      <c r="D13" s="8"/>
      <c r="F13" s="53"/>
      <c r="G13" s="17"/>
      <c r="H13" s="54"/>
      <c r="I13" s="56"/>
      <c r="J13" s="24"/>
      <c r="K13" s="55"/>
    </row>
    <row r="14" spans="1:11" ht="12.75">
      <c r="A14" s="52" t="s">
        <v>33</v>
      </c>
      <c r="B14" s="39"/>
      <c r="C14" s="24"/>
      <c r="D14" s="8"/>
      <c r="F14" s="53"/>
      <c r="G14" s="17"/>
      <c r="H14" s="54"/>
      <c r="I14" s="56"/>
      <c r="J14" s="24"/>
      <c r="K14" s="55"/>
    </row>
    <row r="15" spans="1:11" ht="12.75">
      <c r="A15" s="1"/>
      <c r="B15" s="39"/>
      <c r="C15" s="24"/>
      <c r="D15" s="8"/>
      <c r="F15" s="53"/>
      <c r="G15" s="17"/>
      <c r="H15" s="54"/>
      <c r="I15" s="56"/>
      <c r="J15" s="24"/>
      <c r="K15" s="55"/>
    </row>
    <row r="16" spans="1:11" ht="12.75">
      <c r="A16" s="52"/>
      <c r="B16" s="39"/>
      <c r="C16" s="24"/>
      <c r="D16" s="8"/>
      <c r="F16" s="53"/>
      <c r="G16" s="17"/>
      <c r="H16" s="54"/>
      <c r="I16" s="56"/>
      <c r="J16" s="24"/>
      <c r="K16" s="55"/>
    </row>
    <row r="17" spans="1:11" ht="12.75">
      <c r="A17" s="1"/>
      <c r="B17" s="37"/>
      <c r="C17" s="24"/>
      <c r="D17" s="8"/>
      <c r="F17" s="53"/>
      <c r="G17" s="17"/>
      <c r="H17" s="54"/>
      <c r="I17" s="56"/>
      <c r="J17" s="24"/>
      <c r="K17" s="55"/>
    </row>
    <row r="18" spans="1:11" ht="12.75">
      <c r="A18" s="1"/>
      <c r="B18" s="37"/>
      <c r="C18" s="24"/>
      <c r="D18" s="8"/>
      <c r="F18" s="53"/>
      <c r="G18" s="17"/>
      <c r="H18" s="54"/>
      <c r="I18" s="56"/>
      <c r="J18" s="24"/>
      <c r="K18" s="55"/>
    </row>
    <row r="19" spans="1:11" ht="12.75">
      <c r="A19" s="1"/>
      <c r="B19" s="37"/>
      <c r="C19" s="24"/>
      <c r="D19" s="8"/>
      <c r="F19" s="53"/>
      <c r="G19" s="17"/>
      <c r="H19" s="54"/>
      <c r="I19" s="56"/>
      <c r="J19" s="24"/>
      <c r="K19" s="55"/>
    </row>
    <row r="20" spans="1:11" ht="12.75">
      <c r="A20" s="1"/>
      <c r="B20" s="37"/>
      <c r="C20" s="24"/>
      <c r="D20" s="8"/>
      <c r="F20" s="53"/>
      <c r="G20" s="17"/>
      <c r="H20" s="54"/>
      <c r="I20" s="56"/>
      <c r="J20" s="24"/>
      <c r="K20" s="55"/>
    </row>
    <row r="21" spans="1:11" ht="12.75">
      <c r="A21" s="6"/>
      <c r="B21" s="40"/>
      <c r="C21" s="24"/>
      <c r="D21" s="10"/>
      <c r="F21" s="53"/>
      <c r="G21" s="17"/>
      <c r="H21" s="54"/>
      <c r="I21" s="56"/>
      <c r="J21" s="24"/>
      <c r="K21" s="55"/>
    </row>
    <row r="22" spans="1:11" ht="12.75">
      <c r="A22" s="25" t="s">
        <v>16</v>
      </c>
      <c r="B22" s="35"/>
      <c r="C22" s="35"/>
      <c r="D22" s="26"/>
      <c r="F22" s="53"/>
      <c r="G22" s="17"/>
      <c r="H22" s="54"/>
      <c r="I22" s="56"/>
      <c r="J22" s="24"/>
      <c r="K22" s="55"/>
    </row>
    <row r="23" spans="1:11" ht="12.75">
      <c r="A23" s="25" t="s">
        <v>58</v>
      </c>
      <c r="B23" s="35"/>
      <c r="C23" s="35"/>
      <c r="D23" s="26"/>
      <c r="F23" s="53"/>
      <c r="G23" s="17"/>
      <c r="H23" s="54"/>
      <c r="I23" s="56"/>
      <c r="J23" s="24"/>
      <c r="K23" s="55"/>
    </row>
    <row r="24" spans="1:11" ht="12.75">
      <c r="A24" s="52" t="s">
        <v>33</v>
      </c>
      <c r="B24" s="40"/>
      <c r="C24" s="58">
        <v>0.055</v>
      </c>
      <c r="D24" s="59">
        <v>0.1</v>
      </c>
      <c r="F24" s="53"/>
      <c r="G24" s="17"/>
      <c r="H24" s="54"/>
      <c r="I24" s="56"/>
      <c r="J24" s="24"/>
      <c r="K24" s="55"/>
    </row>
    <row r="25" spans="1:11" ht="12.75">
      <c r="A25" s="1" t="s">
        <v>66</v>
      </c>
      <c r="B25" s="37">
        <v>21.82</v>
      </c>
      <c r="C25" s="41">
        <v>20.69</v>
      </c>
      <c r="D25" s="41"/>
      <c r="F25" s="53"/>
      <c r="G25" s="17"/>
      <c r="H25" s="54"/>
      <c r="I25" s="56"/>
      <c r="J25" s="24"/>
      <c r="K25" s="55"/>
    </row>
    <row r="26" spans="1:11" ht="12.75">
      <c r="A26" s="1"/>
      <c r="B26" s="37"/>
      <c r="C26" s="41"/>
      <c r="D26" s="41"/>
      <c r="F26" s="53"/>
      <c r="G26" s="17"/>
      <c r="H26" s="54"/>
      <c r="I26" s="56"/>
      <c r="J26" s="24"/>
      <c r="K26" s="55"/>
    </row>
    <row r="27" spans="1:11" ht="12.75">
      <c r="A27" s="1" t="s">
        <v>67</v>
      </c>
      <c r="B27" s="37">
        <v>21.82</v>
      </c>
      <c r="C27" s="41"/>
      <c r="D27" s="41">
        <v>19.84</v>
      </c>
      <c r="F27" s="53"/>
      <c r="G27" s="17"/>
      <c r="H27" s="54"/>
      <c r="I27" s="56"/>
      <c r="J27" s="24"/>
      <c r="K27" s="55"/>
    </row>
    <row r="28" spans="1:11" ht="12.75">
      <c r="A28" s="16"/>
      <c r="C28" s="24"/>
      <c r="D28" s="10"/>
      <c r="F28" s="53"/>
      <c r="G28" s="17"/>
      <c r="H28" s="54"/>
      <c r="I28" s="56"/>
      <c r="J28" s="24"/>
      <c r="K28" s="55"/>
    </row>
    <row r="29" spans="1:11" ht="12.75">
      <c r="A29" t="s">
        <v>62</v>
      </c>
      <c r="B29" s="37">
        <v>0.57</v>
      </c>
      <c r="C29" s="23">
        <v>0.53</v>
      </c>
      <c r="D29" s="41"/>
      <c r="F29" s="53"/>
      <c r="G29" s="17"/>
      <c r="H29" s="54"/>
      <c r="I29" s="56"/>
      <c r="J29" s="24"/>
      <c r="K29" s="55"/>
    </row>
    <row r="30" spans="3:11" ht="12.75">
      <c r="C30" s="24"/>
      <c r="D30" s="10"/>
      <c r="F30" s="53"/>
      <c r="G30" s="17"/>
      <c r="H30" s="54"/>
      <c r="I30" s="56"/>
      <c r="J30" s="24"/>
      <c r="K30" s="55"/>
    </row>
    <row r="31" spans="1:11" ht="12.75">
      <c r="A31" s="25" t="s">
        <v>14</v>
      </c>
      <c r="B31" s="25"/>
      <c r="C31" s="25"/>
      <c r="D31" s="28"/>
      <c r="F31" s="53"/>
      <c r="G31" s="17"/>
      <c r="H31" s="54"/>
      <c r="I31" s="56"/>
      <c r="J31" s="24"/>
      <c r="K31" s="55"/>
    </row>
    <row r="32" spans="1:11" ht="12.75">
      <c r="A32" s="6" t="s">
        <v>38</v>
      </c>
      <c r="B32" s="37">
        <v>2.64</v>
      </c>
      <c r="C32" s="24">
        <v>2.51</v>
      </c>
      <c r="D32" s="41">
        <v>2.37</v>
      </c>
      <c r="F32" s="53"/>
      <c r="G32" s="17"/>
      <c r="H32" s="54"/>
      <c r="I32" s="56"/>
      <c r="J32" s="24"/>
      <c r="K32" s="55"/>
    </row>
    <row r="33" spans="1:11" ht="12.75">
      <c r="A33" s="6"/>
      <c r="B33" s="37"/>
      <c r="C33" s="24"/>
      <c r="D33" s="41"/>
      <c r="F33" s="53"/>
      <c r="G33" s="17"/>
      <c r="H33" s="54"/>
      <c r="I33" s="56"/>
      <c r="J33" s="24"/>
      <c r="K33" s="55"/>
    </row>
    <row r="34" spans="1:11" ht="12.75">
      <c r="A34" s="6"/>
      <c r="B34" s="37"/>
      <c r="C34" s="24"/>
      <c r="D34" s="41"/>
      <c r="F34" s="53"/>
      <c r="G34" s="17"/>
      <c r="H34" s="54"/>
      <c r="I34" s="56"/>
      <c r="J34" s="24"/>
      <c r="K34" s="55"/>
    </row>
    <row r="35" spans="3:11" ht="12.75">
      <c r="C35" s="24"/>
      <c r="D35" s="9"/>
      <c r="F35" s="53"/>
      <c r="G35" s="17"/>
      <c r="H35" s="54"/>
      <c r="I35" s="56"/>
      <c r="J35" s="24"/>
      <c r="K35" s="55"/>
    </row>
    <row r="36" spans="1:11" ht="12.75">
      <c r="A36" s="25" t="s">
        <v>1</v>
      </c>
      <c r="B36" s="35"/>
      <c r="C36" s="25"/>
      <c r="D36" s="28"/>
      <c r="F36" s="53"/>
      <c r="G36" s="17"/>
      <c r="H36" s="54"/>
      <c r="I36" s="56"/>
      <c r="J36" s="24"/>
      <c r="K36" s="55"/>
    </row>
    <row r="37" spans="1:11" ht="15">
      <c r="A37" s="31" t="s">
        <v>37</v>
      </c>
      <c r="B37" s="60">
        <v>6.85</v>
      </c>
      <c r="C37">
        <v>6.5</v>
      </c>
      <c r="D37" s="41"/>
      <c r="F37" s="53"/>
      <c r="G37" s="17"/>
      <c r="H37" s="54"/>
      <c r="I37" s="56"/>
      <c r="J37" s="24"/>
      <c r="K37" s="55"/>
    </row>
    <row r="38" spans="1:11" ht="15">
      <c r="A38" s="31" t="s">
        <v>35</v>
      </c>
      <c r="B38" s="60">
        <v>17.29</v>
      </c>
      <c r="C38">
        <v>16.39</v>
      </c>
      <c r="D38" s="41"/>
      <c r="F38" s="53"/>
      <c r="G38" s="17"/>
      <c r="H38" s="54"/>
      <c r="I38" s="56"/>
      <c r="J38" s="24"/>
      <c r="K38" s="55"/>
    </row>
    <row r="39" spans="1:11" ht="15">
      <c r="A39" s="32" t="s">
        <v>36</v>
      </c>
      <c r="B39" s="60">
        <v>24.21</v>
      </c>
      <c r="C39">
        <v>22.95</v>
      </c>
      <c r="D39" s="41"/>
      <c r="F39" s="53"/>
      <c r="G39" s="17"/>
      <c r="H39" s="54"/>
      <c r="I39" s="56"/>
      <c r="J39" s="24"/>
      <c r="K39" s="55"/>
    </row>
    <row r="40" spans="1:11" ht="12.75">
      <c r="A40" s="6"/>
      <c r="B40" s="40"/>
      <c r="C40" s="24"/>
      <c r="D40" s="9"/>
      <c r="F40" s="53"/>
      <c r="G40" s="17"/>
      <c r="H40" s="54"/>
      <c r="I40" s="56"/>
      <c r="J40" s="24"/>
      <c r="K40" s="55"/>
    </row>
    <row r="41" spans="1:11" ht="12.75">
      <c r="A41" s="25" t="s">
        <v>31</v>
      </c>
      <c r="B41" s="35"/>
      <c r="C41" s="25"/>
      <c r="D41" s="28"/>
      <c r="F41" s="53"/>
      <c r="G41" s="17"/>
      <c r="H41" s="54"/>
      <c r="I41" s="56"/>
      <c r="J41" s="24"/>
      <c r="K41" s="55"/>
    </row>
    <row r="42" spans="3:11" ht="12.75">
      <c r="C42" s="24"/>
      <c r="D42" s="9"/>
      <c r="F42" s="53"/>
      <c r="G42" s="17"/>
      <c r="H42" s="54"/>
      <c r="I42" s="56"/>
      <c r="J42" s="24"/>
      <c r="K42" s="55"/>
    </row>
    <row r="43" spans="1:11" ht="12.75">
      <c r="A43" t="s">
        <v>32</v>
      </c>
      <c r="B43" s="37">
        <f>(C43*5.5%)+C43</f>
        <v>21.82795</v>
      </c>
      <c r="C43" s="24">
        <v>20.69</v>
      </c>
      <c r="F43" s="53"/>
      <c r="G43" s="17"/>
      <c r="H43" s="54"/>
      <c r="I43" s="56"/>
      <c r="J43" s="24"/>
      <c r="K43" s="55"/>
    </row>
    <row r="44" spans="3:11" ht="12.75">
      <c r="C44" s="24"/>
      <c r="D44" s="29"/>
      <c r="F44" s="53"/>
      <c r="G44" s="17"/>
      <c r="H44" s="54"/>
      <c r="I44" s="56"/>
      <c r="J44" s="24"/>
      <c r="K44" s="55"/>
    </row>
    <row r="45" spans="1:11" ht="12.75">
      <c r="A45" s="25" t="s">
        <v>41</v>
      </c>
      <c r="B45" s="35"/>
      <c r="C45" s="25"/>
      <c r="D45" s="26"/>
      <c r="F45" s="53"/>
      <c r="G45" s="17"/>
      <c r="H45" s="54"/>
      <c r="I45" s="56"/>
      <c r="J45" s="24"/>
      <c r="K45" s="55"/>
    </row>
    <row r="46" spans="1:11" ht="12.75">
      <c r="A46" s="33"/>
      <c r="C46" s="24"/>
      <c r="D46" s="29"/>
      <c r="F46" s="53"/>
      <c r="G46" s="17"/>
      <c r="H46" s="54"/>
      <c r="I46" s="56"/>
      <c r="J46" s="24"/>
      <c r="K46" s="55"/>
    </row>
    <row r="47" spans="1:11" ht="12.75">
      <c r="A47" s="33" t="s">
        <v>57</v>
      </c>
      <c r="C47" s="24"/>
      <c r="D47" s="29"/>
      <c r="F47" s="53"/>
      <c r="G47" s="17"/>
      <c r="H47" s="54"/>
      <c r="I47" s="56"/>
      <c r="J47" s="24"/>
      <c r="K47" s="55"/>
    </row>
    <row r="48" spans="1:11" ht="12.75">
      <c r="A48" s="33"/>
      <c r="C48" s="24"/>
      <c r="D48" s="29"/>
      <c r="F48" s="53"/>
      <c r="G48" s="17"/>
      <c r="H48" s="54"/>
      <c r="I48" s="56"/>
      <c r="J48" s="24"/>
      <c r="K48" s="55"/>
    </row>
    <row r="49" spans="1:11" ht="12.75">
      <c r="A49" t="s">
        <v>42</v>
      </c>
      <c r="B49" s="37">
        <v>23.016</v>
      </c>
      <c r="C49" s="24">
        <v>21.95</v>
      </c>
      <c r="D49" s="30"/>
      <c r="F49" s="53"/>
      <c r="G49" s="17"/>
      <c r="H49" s="54"/>
      <c r="I49" s="56"/>
      <c r="J49" s="24"/>
      <c r="K49" s="55"/>
    </row>
    <row r="50" spans="1:11" ht="12.75">
      <c r="A50" t="s">
        <v>48</v>
      </c>
      <c r="B50" s="37">
        <f>(C50*5.5%)+C50</f>
        <v>40.533100000000005</v>
      </c>
      <c r="C50" s="24">
        <v>38.42</v>
      </c>
      <c r="D50" s="30"/>
      <c r="F50" s="53"/>
      <c r="G50" s="17"/>
      <c r="H50" s="54"/>
      <c r="I50" s="56"/>
      <c r="J50" s="24"/>
      <c r="K50" s="55"/>
    </row>
    <row r="51" spans="1:11" ht="12.75" customHeight="1">
      <c r="A51" t="s">
        <v>43</v>
      </c>
      <c r="B51" s="37">
        <f>(C51*5.5%)+C51</f>
        <v>53.6995</v>
      </c>
      <c r="C51" s="24">
        <v>50.9</v>
      </c>
      <c r="D51" s="29"/>
      <c r="F51" s="53"/>
      <c r="G51" s="17"/>
      <c r="H51" s="54"/>
      <c r="I51" s="56"/>
      <c r="J51" s="24"/>
      <c r="K51" s="55"/>
    </row>
    <row r="52" spans="2:11" ht="12.75" customHeight="1">
      <c r="B52" s="37"/>
      <c r="C52" s="24"/>
      <c r="D52" s="29"/>
      <c r="F52" s="53"/>
      <c r="G52" s="17"/>
      <c r="H52" s="54"/>
      <c r="I52" s="56"/>
      <c r="J52" s="24"/>
      <c r="K52" s="55"/>
    </row>
    <row r="53" spans="1:11" ht="12.75" customHeight="1">
      <c r="A53" t="s">
        <v>49</v>
      </c>
      <c r="B53" s="37">
        <f>(C53*5.5%)+C53</f>
        <v>30.0042</v>
      </c>
      <c r="C53" s="24">
        <v>28.44</v>
      </c>
      <c r="D53" s="29"/>
      <c r="F53" s="53"/>
      <c r="G53" s="17"/>
      <c r="H53" s="54"/>
      <c r="I53" s="56"/>
      <c r="J53" s="24"/>
      <c r="K53" s="55"/>
    </row>
    <row r="54" spans="1:11" ht="12.75">
      <c r="A54" t="s">
        <v>50</v>
      </c>
      <c r="B54" s="37">
        <f>(C54*5.5%)+C54</f>
        <v>33.68615</v>
      </c>
      <c r="C54" s="24">
        <v>31.93</v>
      </c>
      <c r="F54" s="53"/>
      <c r="G54" s="17"/>
      <c r="H54" s="54"/>
      <c r="I54" s="56"/>
      <c r="J54" s="24"/>
      <c r="K54" s="55"/>
    </row>
    <row r="55" spans="2:11" ht="12.75">
      <c r="B55" s="43"/>
      <c r="C55" s="24"/>
      <c r="F55" s="53"/>
      <c r="G55" s="17"/>
      <c r="H55" s="54"/>
      <c r="I55" s="56"/>
      <c r="J55" s="24"/>
      <c r="K55" s="55"/>
    </row>
    <row r="56" spans="1:11" ht="12.75">
      <c r="A56" s="1" t="s">
        <v>47</v>
      </c>
      <c r="C56" s="24"/>
      <c r="F56" s="53"/>
      <c r="G56" s="17"/>
      <c r="H56" s="54"/>
      <c r="I56" s="56"/>
      <c r="J56" s="24"/>
      <c r="K56" s="55"/>
    </row>
    <row r="57" spans="1:11" ht="12.75">
      <c r="A57" s="52" t="s">
        <v>64</v>
      </c>
      <c r="B57" s="39"/>
      <c r="C57" s="24"/>
      <c r="F57" s="53"/>
      <c r="G57" s="17"/>
      <c r="H57" s="54"/>
      <c r="I57" s="56"/>
      <c r="J57" s="24"/>
      <c r="K57" s="55"/>
    </row>
    <row r="58" spans="1:11" ht="12.75">
      <c r="A58" s="52" t="s">
        <v>65</v>
      </c>
      <c r="B58" s="37">
        <f>(C58*5.5%)+C58</f>
        <v>0.8440000000000001</v>
      </c>
      <c r="C58" s="24">
        <v>0.8</v>
      </c>
      <c r="F58" s="53"/>
      <c r="G58" s="17"/>
      <c r="H58" s="54"/>
      <c r="I58" s="56"/>
      <c r="J58" s="24"/>
      <c r="K58" s="55"/>
    </row>
    <row r="59" ht="12.75">
      <c r="B59" s="57"/>
    </row>
    <row r="60" spans="1:3" ht="12.75">
      <c r="A60" s="52" t="s">
        <v>69</v>
      </c>
      <c r="B60" s="37">
        <f>(C60*5.5%)+C60</f>
        <v>20.05555</v>
      </c>
      <c r="C60" s="23">
        <v>19.01</v>
      </c>
    </row>
    <row r="61" ht="13.5" thickBot="1"/>
    <row r="62" spans="1:4" ht="18.75" thickBot="1">
      <c r="A62" s="61" t="s">
        <v>51</v>
      </c>
      <c r="B62" s="62"/>
      <c r="C62" s="62"/>
      <c r="D62" s="63"/>
    </row>
    <row r="68" ht="12.75">
      <c r="B68" s="42"/>
    </row>
  </sheetData>
  <sheetProtection/>
  <mergeCells count="1">
    <mergeCell ref="A62:D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PHILIPPE LOAEC</cp:lastModifiedBy>
  <cp:lastPrinted>2015-01-06T11:56:24Z</cp:lastPrinted>
  <dcterms:created xsi:type="dcterms:W3CDTF">1996-10-21T11:03:58Z</dcterms:created>
  <dcterms:modified xsi:type="dcterms:W3CDTF">2017-04-20T09:08:11Z</dcterms:modified>
  <cp:category/>
  <cp:version/>
  <cp:contentType/>
  <cp:contentStatus/>
</cp:coreProperties>
</file>